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homa\Documents\Sportshall\Sportshall 26-10-2025\"/>
    </mc:Choice>
  </mc:AlternateContent>
  <xr:revisionPtr revIDLastSave="0" documentId="13_ncr:1_{61E161E7-3BD7-4372-A34E-FECC8DF62EE9}" xr6:coauthVersionLast="47" xr6:coauthVersionMax="47" xr10:uidLastSave="{00000000-0000-0000-0000-000000000000}"/>
  <bookViews>
    <workbookView xWindow="-108" yWindow="-108" windowWidth="23256" windowHeight="12456" firstSheet="14" activeTab="14" xr2:uid="{DB3738B7-BD00-4B87-8A0B-05E52ACB1731}"/>
  </bookViews>
  <sheets>
    <sheet name="Club" sheetId="1" state="hidden" r:id="rId1"/>
    <sheet name="Athlete" sheetId="2" state="hidden" r:id="rId2"/>
    <sheet name="Event" sheetId="3" state="hidden" r:id="rId3"/>
    <sheet name="2LAP" sheetId="4" state="hidden" r:id="rId4"/>
    <sheet name="4LAP" sheetId="12" state="hidden" r:id="rId5"/>
    <sheet name="6LAP" sheetId="13" state="hidden" r:id="rId6"/>
    <sheet name="TJ" sheetId="19" state="hidden" r:id="rId7"/>
    <sheet name="SB" sheetId="18" state="hidden" r:id="rId8"/>
    <sheet name="LJ" sheetId="17" state="hidden" r:id="rId9"/>
    <sheet name="SHOT" sheetId="16" state="hidden" r:id="rId10"/>
    <sheet name="VJ" sheetId="5" state="hidden" r:id="rId11"/>
    <sheet name="PAAR" sheetId="6" state="hidden" r:id="rId12"/>
    <sheet name="4X2LAP" sheetId="14" state="hidden" r:id="rId13"/>
    <sheet name="OBSTACLE" sheetId="15" state="hidden" r:id="rId14"/>
    <sheet name="Club Results" sheetId="7" r:id="rId15"/>
    <sheet name="Athlete Scores" sheetId="10" r:id="rId16"/>
    <sheet name="Athlete Results" sheetId="8" r:id="rId17"/>
    <sheet name="Fees" sheetId="11" state="hidden" r:id="rId18"/>
  </sheets>
  <definedNames>
    <definedName name="_xlnm._FilterDatabase" localSheetId="1" hidden="1">Athlete!$A$1:$D$1</definedName>
    <definedName name="_xlnm._FilterDatabase" localSheetId="16" hidden="1">'Athlete Results'!$A$1:$K$19</definedName>
    <definedName name="_xlnm._FilterDatabase" localSheetId="15" hidden="1">'Athlete Scores'!$A$1:$K$3</definedName>
    <definedName name="_xlnm._FilterDatabase" localSheetId="0" hidden="1">Club!$A$1:$A$25</definedName>
    <definedName name="_xlnm._FilterDatabase" localSheetId="14" hidden="1">'Club Results'!$A$1:$K$8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4" i="11" l="1"/>
  <c r="C5" i="11"/>
  <c r="C6" i="11"/>
  <c r="C7" i="11"/>
  <c r="C8" i="11"/>
  <c r="C3" i="11"/>
  <c r="C2" i="11"/>
  <c r="B3" i="11"/>
  <c r="B4" i="11"/>
  <c r="B5" i="11"/>
  <c r="B6" i="11"/>
  <c r="B7" i="11"/>
  <c r="B8" i="11"/>
  <c r="B2" i="11"/>
  <c r="E4" i="6"/>
  <c r="F4" i="6"/>
  <c r="E5" i="6"/>
  <c r="F5" i="6" s="1"/>
  <c r="C4" i="6"/>
  <c r="C5" i="6"/>
  <c r="D4" i="12"/>
  <c r="E4" i="12" s="1"/>
  <c r="F4" i="12"/>
  <c r="D5" i="12"/>
  <c r="E5" i="12"/>
  <c r="F5" i="12"/>
  <c r="D6" i="12"/>
  <c r="E6" i="12"/>
  <c r="F6" i="12"/>
  <c r="D7" i="12"/>
  <c r="E7" i="12"/>
  <c r="F7" i="12"/>
  <c r="D8" i="12"/>
  <c r="E8" i="12" s="1"/>
  <c r="F8" i="12"/>
  <c r="D9" i="12"/>
  <c r="E9" i="12" s="1"/>
  <c r="F9" i="12"/>
  <c r="D10" i="12"/>
  <c r="E10" i="12"/>
  <c r="F10" i="12"/>
  <c r="D4" i="4"/>
  <c r="E4" i="4" s="1"/>
  <c r="F4" i="4"/>
  <c r="D5" i="4"/>
  <c r="E5" i="4" s="1"/>
  <c r="F5" i="4"/>
  <c r="D6" i="4"/>
  <c r="E6" i="4"/>
  <c r="F6" i="4"/>
  <c r="D7" i="4"/>
  <c r="E7" i="4"/>
  <c r="F7" i="4"/>
  <c r="D8" i="4"/>
  <c r="E8" i="4"/>
  <c r="F8" i="4"/>
  <c r="D9" i="4"/>
  <c r="E9" i="4" s="1"/>
  <c r="F9" i="4"/>
  <c r="D10" i="4"/>
  <c r="E10" i="4" s="1"/>
  <c r="F10" i="4"/>
  <c r="D4" i="19"/>
  <c r="E4" i="19"/>
  <c r="F4" i="19"/>
  <c r="D5" i="19"/>
  <c r="E5" i="19" s="1"/>
  <c r="F5" i="19"/>
  <c r="D6" i="19"/>
  <c r="E6" i="19"/>
  <c r="F6" i="19"/>
  <c r="D7" i="19"/>
  <c r="E7" i="19" s="1"/>
  <c r="F7" i="19"/>
  <c r="D8" i="19"/>
  <c r="E8" i="19"/>
  <c r="F8" i="19"/>
  <c r="D4" i="16"/>
  <c r="E4" i="16" s="1"/>
  <c r="F4" i="16"/>
  <c r="D5" i="16"/>
  <c r="E5" i="16"/>
  <c r="F5" i="16"/>
  <c r="D6" i="16"/>
  <c r="E6" i="16" s="1"/>
  <c r="F6" i="16"/>
  <c r="D7" i="16"/>
  <c r="E7" i="16"/>
  <c r="F7" i="16"/>
  <c r="D8" i="16"/>
  <c r="E8" i="16"/>
  <c r="F8" i="16"/>
  <c r="D9" i="16"/>
  <c r="E9" i="16"/>
  <c r="F9" i="16"/>
  <c r="D10" i="16"/>
  <c r="E10" i="16" s="1"/>
  <c r="F10" i="16"/>
  <c r="D4" i="18"/>
  <c r="E4" i="18"/>
  <c r="F4" i="18"/>
  <c r="D5" i="18"/>
  <c r="E5" i="18" s="1"/>
  <c r="F5" i="18"/>
  <c r="D6" i="18"/>
  <c r="E6" i="18" s="1"/>
  <c r="F6" i="18"/>
  <c r="D7" i="18"/>
  <c r="E7" i="18" s="1"/>
  <c r="F7" i="18"/>
  <c r="D8" i="18"/>
  <c r="E8" i="18"/>
  <c r="F8" i="18"/>
  <c r="D9" i="18"/>
  <c r="E9" i="18"/>
  <c r="F9" i="18"/>
  <c r="D4" i="17"/>
  <c r="E4" i="17" s="1"/>
  <c r="F4" i="17"/>
  <c r="D5" i="17"/>
  <c r="E5" i="17"/>
  <c r="F5" i="17"/>
  <c r="D6" i="17"/>
  <c r="E6" i="17"/>
  <c r="F6" i="17"/>
  <c r="D7" i="17"/>
  <c r="E7" i="17"/>
  <c r="F7" i="17"/>
  <c r="D8" i="17"/>
  <c r="E8" i="17" s="1"/>
  <c r="F8" i="17"/>
  <c r="D9" i="17"/>
  <c r="E9" i="17" s="1"/>
  <c r="F9" i="17"/>
  <c r="D10" i="17"/>
  <c r="E10" i="17" s="1"/>
  <c r="F10" i="17"/>
  <c r="D11" i="17"/>
  <c r="E11" i="17" s="1"/>
  <c r="F11" i="17"/>
  <c r="D12" i="17"/>
  <c r="E12" i="17" s="1"/>
  <c r="F12" i="17"/>
  <c r="D13" i="17"/>
  <c r="E13" i="17"/>
  <c r="F13" i="17"/>
  <c r="E3" i="15"/>
  <c r="E2" i="15"/>
  <c r="E3" i="14"/>
  <c r="F3" i="14" s="1"/>
  <c r="E2" i="14"/>
  <c r="F2" i="14" s="1"/>
  <c r="C3" i="14"/>
  <c r="C2" i="14"/>
  <c r="E3" i="6" l="1"/>
  <c r="F3" i="6" s="1"/>
  <c r="E2" i="6"/>
  <c r="F2" i="6" s="1"/>
  <c r="C3" i="6"/>
  <c r="C2" i="6"/>
  <c r="F2" i="18"/>
  <c r="F3" i="15"/>
  <c r="F2" i="15"/>
  <c r="C3" i="15"/>
  <c r="C2" i="15"/>
  <c r="D3" i="4" l="1"/>
  <c r="D2" i="4"/>
  <c r="D3" i="12"/>
  <c r="E3" i="12" s="1"/>
  <c r="D2" i="12"/>
  <c r="E2" i="12" s="1"/>
  <c r="D3" i="13"/>
  <c r="D2" i="13"/>
  <c r="E2" i="13" s="1"/>
  <c r="D3" i="19"/>
  <c r="E3" i="19" s="1"/>
  <c r="D2" i="19"/>
  <c r="E2" i="19" s="1"/>
  <c r="D3" i="18"/>
  <c r="E3" i="18" s="1"/>
  <c r="D2" i="18"/>
  <c r="E2" i="18" s="1"/>
  <c r="D3" i="17"/>
  <c r="E3" i="17" s="1"/>
  <c r="D2" i="17"/>
  <c r="E2" i="17" s="1"/>
  <c r="D3" i="16"/>
  <c r="E3" i="16" s="1"/>
  <c r="D2" i="16"/>
  <c r="E2" i="16" s="1"/>
  <c r="D3" i="5"/>
  <c r="D2" i="5"/>
  <c r="F3" i="19"/>
  <c r="F2" i="19"/>
  <c r="F3" i="18"/>
  <c r="F3" i="17"/>
  <c r="F2" i="17"/>
  <c r="F3" i="16"/>
  <c r="F2" i="16"/>
  <c r="F3" i="13"/>
  <c r="E3" i="13"/>
  <c r="F2" i="13"/>
  <c r="F3" i="12"/>
  <c r="F2" i="12"/>
  <c r="F3" i="4" l="1"/>
  <c r="E3" i="4"/>
  <c r="F3" i="5"/>
  <c r="E3" i="5"/>
  <c r="E2" i="5"/>
  <c r="F2" i="5"/>
  <c r="E2" i="4" l="1"/>
  <c r="F2" i="4" l="1"/>
</calcChain>
</file>

<file path=xl/sharedStrings.xml><?xml version="1.0" encoding="utf-8"?>
<sst xmlns="http://schemas.openxmlformats.org/spreadsheetml/2006/main" count="347" uniqueCount="99">
  <si>
    <t>Club Name</t>
  </si>
  <si>
    <t>First Name</t>
  </si>
  <si>
    <t>Last Name</t>
  </si>
  <si>
    <t>Event Name</t>
  </si>
  <si>
    <t>Athlete ID</t>
  </si>
  <si>
    <t>2LAP</t>
  </si>
  <si>
    <t>4LAP</t>
  </si>
  <si>
    <t>6LAP</t>
  </si>
  <si>
    <t>SHOT</t>
  </si>
  <si>
    <t>4X2LAP</t>
  </si>
  <si>
    <t>Event Type</t>
  </si>
  <si>
    <t>Track</t>
  </si>
  <si>
    <t>Field</t>
  </si>
  <si>
    <t>Relay</t>
  </si>
  <si>
    <t>Time (s)</t>
  </si>
  <si>
    <t>Measurement</t>
  </si>
  <si>
    <t>VJ</t>
  </si>
  <si>
    <t>TJ</t>
  </si>
  <si>
    <t>SB</t>
  </si>
  <si>
    <t>LJ</t>
  </si>
  <si>
    <t>PAAR</t>
  </si>
  <si>
    <t>OBSTACLE</t>
  </si>
  <si>
    <t>Club</t>
  </si>
  <si>
    <t>Total Score</t>
  </si>
  <si>
    <t>Position</t>
  </si>
  <si>
    <t>Points</t>
  </si>
  <si>
    <t>Place</t>
  </si>
  <si>
    <t>Name</t>
  </si>
  <si>
    <t>LJ (m)</t>
  </si>
  <si>
    <t>TJ (m)</t>
  </si>
  <si>
    <t>SB (#)</t>
  </si>
  <si>
    <t>SHOT (m)</t>
  </si>
  <si>
    <t>2LAP (s)</t>
  </si>
  <si>
    <t>4LAP (s)</t>
  </si>
  <si>
    <t>Athlete Number</t>
  </si>
  <si>
    <t>Number of Athletes</t>
  </si>
  <si>
    <t>Fee</t>
  </si>
  <si>
    <t xml:space="preserve">Joseph </t>
  </si>
  <si>
    <t>May</t>
  </si>
  <si>
    <t>Elijah</t>
  </si>
  <si>
    <t>Okesola</t>
  </si>
  <si>
    <t xml:space="preserve">Eli </t>
  </si>
  <si>
    <t>Robery</t>
  </si>
  <si>
    <t>GGAC</t>
  </si>
  <si>
    <t>WAVAC</t>
  </si>
  <si>
    <t xml:space="preserve">RUEBEN </t>
  </si>
  <si>
    <t>VINE</t>
  </si>
  <si>
    <t>CHARLIE</t>
  </si>
  <si>
    <t>FERGUSON</t>
  </si>
  <si>
    <t>CADAC</t>
  </si>
  <si>
    <t>DANIEL</t>
  </si>
  <si>
    <t>DIXON</t>
  </si>
  <si>
    <t xml:space="preserve">DAN </t>
  </si>
  <si>
    <t>PEACOCK</t>
  </si>
  <si>
    <t>MASON</t>
  </si>
  <si>
    <t>STERRY</t>
  </si>
  <si>
    <t xml:space="preserve">MATTHEW </t>
  </si>
  <si>
    <t>HICKMAN</t>
  </si>
  <si>
    <t xml:space="preserve">OWEN </t>
  </si>
  <si>
    <t>MAXWELL</t>
  </si>
  <si>
    <t>REUBEN</t>
  </si>
  <si>
    <t>GIBSON</t>
  </si>
  <si>
    <t>HHH</t>
  </si>
  <si>
    <t>Triomphe</t>
  </si>
  <si>
    <t>Peres</t>
  </si>
  <si>
    <t>Ayobami</t>
  </si>
  <si>
    <t>Blessed Awolope</t>
  </si>
  <si>
    <t>Kingston &amp; Poly A</t>
  </si>
  <si>
    <t>Adam</t>
  </si>
  <si>
    <t>Altaf</t>
  </si>
  <si>
    <t>Leo</t>
  </si>
  <si>
    <t>Ogungbemi</t>
  </si>
  <si>
    <t>E&amp;E</t>
  </si>
  <si>
    <t>Shaw</t>
  </si>
  <si>
    <t>Tom</t>
  </si>
  <si>
    <t>Wilson</t>
  </si>
  <si>
    <t>IMPACT</t>
  </si>
  <si>
    <t>Logan</t>
  </si>
  <si>
    <t>Richards</t>
  </si>
  <si>
    <t>Harrison</t>
  </si>
  <si>
    <t>Evans</t>
  </si>
  <si>
    <t>Joseph  May</t>
  </si>
  <si>
    <t>Elijah Okesola</t>
  </si>
  <si>
    <t>Eli  Robery</t>
  </si>
  <si>
    <t>CHARLIE FERGUSON</t>
  </si>
  <si>
    <t>DANIEL DIXON</t>
  </si>
  <si>
    <t>DAN  PEACOCK</t>
  </si>
  <si>
    <t>MASON STERRY</t>
  </si>
  <si>
    <t>MATTHEW  HICKMAN</t>
  </si>
  <si>
    <t>OWEN  MAXWELL</t>
  </si>
  <si>
    <t>REUBEN GIBSON</t>
  </si>
  <si>
    <t>Triomphe Peres</t>
  </si>
  <si>
    <t>Ayobami Blessed Awolope</t>
  </si>
  <si>
    <t>Adam Altaf</t>
  </si>
  <si>
    <t>Leo Ogungbemi</t>
  </si>
  <si>
    <t>Leo Shaw</t>
  </si>
  <si>
    <t>Tom Wilson</t>
  </si>
  <si>
    <t>Logan Richards</t>
  </si>
  <si>
    <t>Harrison Evans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</si>
</sst>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&quot;£&quot;#,##0.00"/>
    <numFmt numFmtId="165" formatCode="0.0"/>
  </numFmts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43" fontId="2" fillId="0" borderId="0" applyFont="0" applyFill="0" applyBorder="0" applyAlignment="0" applyProtection="0"/>
    <xf numFmtId="0" fontId="4" fillId="0" borderId="0"/>
  </cellStyleXfs>
  <cellXfs count="10">
    <xf numFmtId="0" fontId="0" fillId="0" borderId="0" xfId="0"/>
    <xf numFmtId="0" fontId="0" fillId="0" borderId="1" xfId="0" applyBorder="1"/>
    <xf numFmtId="0" fontId="0" fillId="0" borderId="1" xfId="0" quotePrefix="1" applyBorder="1"/>
    <xf numFmtId="0" fontId="2" fillId="2" borderId="1" xfId="2" applyBorder="1"/>
    <xf numFmtId="0" fontId="2" fillId="3" borderId="1" xfId="3" applyBorder="1"/>
    <xf numFmtId="0" fontId="3" fillId="4" borderId="1" xfId="4" applyFont="1" applyBorder="1"/>
    <xf numFmtId="164" fontId="0" fillId="0" borderId="0" xfId="5" applyNumberFormat="1" applyFont="1"/>
    <xf numFmtId="2" fontId="0" fillId="0" borderId="0" xfId="0" applyNumberFormat="1"/>
    <xf numFmtId="165" fontId="0" fillId="0" borderId="0" xfId="0" applyNumberFormat="1"/>
    <xf numFmtId="0" fontId="0" fillId="0" borderId="1" xfId="0" applyBorder="1" applyAlignment="1">
      <alignment horizontal="center"/>
    </xf>
  </cellXfs>
  <cellStyles count="7">
    <cellStyle name="20% - Accent1" xfId="2" builtinId="30"/>
    <cellStyle name="40% - Accent1" xfId="3" builtinId="31"/>
    <cellStyle name="60% - Accent1" xfId="4" builtinId="32"/>
    <cellStyle name="Comma" xfId="5" builtinId="3"/>
    <cellStyle name="Normal" xfId="0" builtinId="0"/>
    <cellStyle name="Normal 2" xfId="1" xr:uid="{5135BB9E-0CF9-4BC8-A62A-6C9E7F784579}"/>
    <cellStyle name="Normal 3" xfId="6" xr:uid="{5025A5F6-7672-4573-A882-D3DD7B3F8AA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0932E3-BD2F-4CF5-90C8-CA2D309DCEF5}">
  <dimension ref="A1:A8"/>
  <sheetViews>
    <sheetView workbookViewId="0">
      <selection activeCell="A2" sqref="A2:A8"/>
    </sheetView>
  </sheetViews>
  <sheetFormatPr defaultRowHeight="14.4" x14ac:dyDescent="0.3"/>
  <cols>
    <col min="1" max="1" width="22" bestFit="1" customWidth="1"/>
  </cols>
  <sheetData>
    <row r="1" spans="1:1" x14ac:dyDescent="0.3">
      <c r="A1" t="s">
        <v>0</v>
      </c>
    </row>
    <row r="2" spans="1:1" x14ac:dyDescent="0.3">
      <c r="A2" s="9" t="s">
        <v>43</v>
      </c>
    </row>
    <row r="3" spans="1:1" x14ac:dyDescent="0.3">
      <c r="A3" s="1" t="s">
        <v>44</v>
      </c>
    </row>
    <row r="4" spans="1:1" x14ac:dyDescent="0.3">
      <c r="A4" s="1" t="s">
        <v>49</v>
      </c>
    </row>
    <row r="5" spans="1:1" x14ac:dyDescent="0.3">
      <c r="A5" t="s">
        <v>62</v>
      </c>
    </row>
    <row r="6" spans="1:1" x14ac:dyDescent="0.3">
      <c r="A6" t="s">
        <v>67</v>
      </c>
    </row>
    <row r="7" spans="1:1" x14ac:dyDescent="0.3">
      <c r="A7" t="s">
        <v>72</v>
      </c>
    </row>
    <row r="8" spans="1:1" x14ac:dyDescent="0.3">
      <c r="A8" t="s">
        <v>76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4B7ACA-22CA-4D48-B1EA-0402B2C9C6BF}">
  <dimension ref="A1:F10"/>
  <sheetViews>
    <sheetView workbookViewId="0">
      <selection activeCell="A2" sqref="A2:A8"/>
    </sheetView>
  </sheetViews>
  <sheetFormatPr defaultRowHeight="14.4" x14ac:dyDescent="0.3"/>
  <cols>
    <col min="1" max="1" width="11.6640625" bestFit="1" customWidth="1"/>
    <col min="2" max="2" width="10" bestFit="1" customWidth="1"/>
    <col min="3" max="3" width="13.5546875" bestFit="1" customWidth="1"/>
    <col min="4" max="4" width="10.6640625" bestFit="1" customWidth="1"/>
    <col min="6" max="6" width="19.44140625" bestFit="1" customWidth="1"/>
  </cols>
  <sheetData>
    <row r="1" spans="1:6" x14ac:dyDescent="0.3">
      <c r="A1" t="s">
        <v>3</v>
      </c>
      <c r="B1" t="s">
        <v>4</v>
      </c>
      <c r="C1" t="s">
        <v>15</v>
      </c>
      <c r="D1" t="s">
        <v>24</v>
      </c>
      <c r="E1" t="s">
        <v>25</v>
      </c>
      <c r="F1" t="s">
        <v>0</v>
      </c>
    </row>
    <row r="2" spans="1:6" x14ac:dyDescent="0.3">
      <c r="A2" t="s">
        <v>8</v>
      </c>
      <c r="B2">
        <v>154</v>
      </c>
      <c r="C2" s="7">
        <v>4.97</v>
      </c>
      <c r="D2">
        <f>ROUNDDOWN(_xlfn.RANK.AVG(C2,$C$2:$C$85,0),0)</f>
        <v>8</v>
      </c>
      <c r="E2">
        <f t="shared" ref="E2:E3" si="0">101-D2</f>
        <v>93</v>
      </c>
      <c r="F2" t="str">
        <f>VLOOKUP(B2,Athlete!A:B,2,FALSE)</f>
        <v>IMPACT</v>
      </c>
    </row>
    <row r="3" spans="1:6" x14ac:dyDescent="0.3">
      <c r="A3" t="s">
        <v>8</v>
      </c>
      <c r="B3">
        <v>76</v>
      </c>
      <c r="C3" s="7">
        <v>5.34</v>
      </c>
      <c r="D3">
        <f>ROUNDDOWN(_xlfn.RANK.AVG(C3,$C$2:$C$85,0),0)</f>
        <v>7</v>
      </c>
      <c r="E3">
        <f t="shared" si="0"/>
        <v>94</v>
      </c>
      <c r="F3" t="str">
        <f>VLOOKUP(B3,Athlete!A:B,2,FALSE)</f>
        <v>GGAC</v>
      </c>
    </row>
    <row r="4" spans="1:6" x14ac:dyDescent="0.3">
      <c r="A4" t="s">
        <v>8</v>
      </c>
      <c r="B4">
        <v>77</v>
      </c>
      <c r="C4">
        <v>7.92</v>
      </c>
      <c r="D4">
        <f t="shared" ref="D4:D10" si="1">ROUNDDOWN(_xlfn.RANK.AVG(C4,$C$2:$C$85,0),0)</f>
        <v>3</v>
      </c>
      <c r="E4">
        <f t="shared" ref="E4:E10" si="2">101-D4</f>
        <v>98</v>
      </c>
      <c r="F4" t="str">
        <f>VLOOKUP(B4,Athlete!A:B,2,FALSE)</f>
        <v>GGAC</v>
      </c>
    </row>
    <row r="5" spans="1:6" x14ac:dyDescent="0.3">
      <c r="A5" t="s">
        <v>8</v>
      </c>
      <c r="B5">
        <v>231</v>
      </c>
      <c r="C5">
        <v>7.34</v>
      </c>
      <c r="D5">
        <f t="shared" si="1"/>
        <v>4</v>
      </c>
      <c r="E5">
        <f t="shared" si="2"/>
        <v>97</v>
      </c>
      <c r="F5" t="str">
        <f>VLOOKUP(B5,Athlete!A:B,2,FALSE)</f>
        <v>WAVAC</v>
      </c>
    </row>
    <row r="6" spans="1:6" x14ac:dyDescent="0.3">
      <c r="A6" t="s">
        <v>8</v>
      </c>
      <c r="B6">
        <v>6</v>
      </c>
      <c r="C6">
        <v>5.43</v>
      </c>
      <c r="D6">
        <f t="shared" si="1"/>
        <v>6</v>
      </c>
      <c r="E6">
        <f t="shared" si="2"/>
        <v>95</v>
      </c>
      <c r="F6" t="str">
        <f>VLOOKUP(B6,Athlete!A:B,2,FALSE)</f>
        <v>CADAC</v>
      </c>
    </row>
    <row r="7" spans="1:6" x14ac:dyDescent="0.3">
      <c r="A7" t="s">
        <v>8</v>
      </c>
      <c r="B7">
        <v>2</v>
      </c>
      <c r="C7">
        <v>4.7300000000000004</v>
      </c>
      <c r="D7">
        <f t="shared" si="1"/>
        <v>9</v>
      </c>
      <c r="E7">
        <f t="shared" si="2"/>
        <v>92</v>
      </c>
      <c r="F7" t="str">
        <f>VLOOKUP(B7,Athlete!A:B,2,FALSE)</f>
        <v>CADAC</v>
      </c>
    </row>
    <row r="8" spans="1:6" x14ac:dyDescent="0.3">
      <c r="A8" t="s">
        <v>8</v>
      </c>
      <c r="B8">
        <v>75</v>
      </c>
      <c r="C8">
        <v>8.2899999999999991</v>
      </c>
      <c r="D8">
        <f t="shared" si="1"/>
        <v>2</v>
      </c>
      <c r="E8">
        <f t="shared" si="2"/>
        <v>99</v>
      </c>
      <c r="F8" t="str">
        <f>VLOOKUP(B8,Athlete!A:B,2,FALSE)</f>
        <v>GGAC</v>
      </c>
    </row>
    <row r="9" spans="1:6" x14ac:dyDescent="0.3">
      <c r="A9" t="s">
        <v>8</v>
      </c>
      <c r="B9">
        <v>4</v>
      </c>
      <c r="C9">
        <v>5.54</v>
      </c>
      <c r="D9">
        <f t="shared" si="1"/>
        <v>5</v>
      </c>
      <c r="E9">
        <f t="shared" si="2"/>
        <v>96</v>
      </c>
      <c r="F9" t="str">
        <f>VLOOKUP(B9,Athlete!A:B,2,FALSE)</f>
        <v>CADAC</v>
      </c>
    </row>
    <row r="10" spans="1:6" x14ac:dyDescent="0.3">
      <c r="A10" t="s">
        <v>8</v>
      </c>
      <c r="B10">
        <v>42</v>
      </c>
      <c r="C10">
        <v>8.65</v>
      </c>
      <c r="D10">
        <f t="shared" si="1"/>
        <v>1</v>
      </c>
      <c r="E10">
        <f t="shared" si="2"/>
        <v>100</v>
      </c>
      <c r="F10" t="str">
        <f>VLOOKUP(B10,Athlete!A:B,2,FALSE)</f>
        <v>E&amp;E</v>
      </c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92B371-2944-4AE3-8AA1-E67AC8B1537A}">
  <dimension ref="A1:F3"/>
  <sheetViews>
    <sheetView workbookViewId="0">
      <selection activeCell="A2" sqref="A2:A8"/>
    </sheetView>
  </sheetViews>
  <sheetFormatPr defaultRowHeight="14.4" x14ac:dyDescent="0.3"/>
  <cols>
    <col min="1" max="1" width="11.6640625" bestFit="1" customWidth="1"/>
    <col min="2" max="2" width="10" bestFit="1" customWidth="1"/>
    <col min="3" max="3" width="13.5546875" bestFit="1" customWidth="1"/>
    <col min="4" max="4" width="10.6640625" bestFit="1" customWidth="1"/>
    <col min="6" max="6" width="19.44140625" bestFit="1" customWidth="1"/>
  </cols>
  <sheetData>
    <row r="1" spans="1:6" x14ac:dyDescent="0.3">
      <c r="A1" t="s">
        <v>3</v>
      </c>
      <c r="B1" t="s">
        <v>4</v>
      </c>
      <c r="C1" t="s">
        <v>15</v>
      </c>
      <c r="D1" t="s">
        <v>24</v>
      </c>
      <c r="E1" t="s">
        <v>25</v>
      </c>
      <c r="F1" t="s">
        <v>0</v>
      </c>
    </row>
    <row r="2" spans="1:6" x14ac:dyDescent="0.3">
      <c r="A2" t="s">
        <v>16</v>
      </c>
      <c r="D2" t="e">
        <f>ROUNDDOWN(_xlfn.RANK.AVG(C2,$C$2:$C$82,0),0)</f>
        <v>#N/A</v>
      </c>
      <c r="E2" t="e">
        <f t="shared" ref="E2:E3" si="0">101-D2</f>
        <v>#N/A</v>
      </c>
      <c r="F2" t="e">
        <f>VLOOKUP(B2,Athlete!A:B,2,FALSE)</f>
        <v>#N/A</v>
      </c>
    </row>
    <row r="3" spans="1:6" x14ac:dyDescent="0.3">
      <c r="A3" t="s">
        <v>16</v>
      </c>
      <c r="D3" t="e">
        <f>ROUNDDOWN(_xlfn.RANK.AVG(C3,$C$2:$C$82,0),0)</f>
        <v>#N/A</v>
      </c>
      <c r="E3" t="e">
        <f t="shared" si="0"/>
        <v>#N/A</v>
      </c>
      <c r="F3" t="e">
        <f>VLOOKUP(B3,Athlete!A:B,2,FALSE)</f>
        <v>#N/A</v>
      </c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B136B1-A0DF-4A2D-B06C-CF03079171B1}">
  <dimension ref="A1:F5"/>
  <sheetViews>
    <sheetView workbookViewId="0">
      <selection activeCell="A2" sqref="A2:A8"/>
    </sheetView>
  </sheetViews>
  <sheetFormatPr defaultRowHeight="14.4" x14ac:dyDescent="0.3"/>
  <cols>
    <col min="1" max="1" width="11.6640625" bestFit="1" customWidth="1"/>
    <col min="2" max="2" width="14" bestFit="1" customWidth="1"/>
    <col min="3" max="3" width="22" bestFit="1" customWidth="1"/>
    <col min="4" max="4" width="8.109375" bestFit="1" customWidth="1"/>
    <col min="5" max="6" width="8.109375" customWidth="1"/>
  </cols>
  <sheetData>
    <row r="1" spans="1:6" x14ac:dyDescent="0.3">
      <c r="A1" t="s">
        <v>3</v>
      </c>
      <c r="B1" t="s">
        <v>34</v>
      </c>
      <c r="C1" t="s">
        <v>0</v>
      </c>
      <c r="D1" t="s">
        <v>14</v>
      </c>
      <c r="E1" t="s">
        <v>24</v>
      </c>
      <c r="F1" t="s">
        <v>25</v>
      </c>
    </row>
    <row r="2" spans="1:6" x14ac:dyDescent="0.3">
      <c r="A2" t="s">
        <v>20</v>
      </c>
      <c r="B2">
        <v>41</v>
      </c>
      <c r="C2" t="str">
        <f>VLOOKUP(B2,Athlete!A:B,2,FALSE)</f>
        <v>E&amp;E</v>
      </c>
      <c r="D2" s="8">
        <v>110.1</v>
      </c>
      <c r="E2">
        <f>ROUNDDOWN(RANK(D2,$D$2:$D$94,1),0)</f>
        <v>1</v>
      </c>
      <c r="F2">
        <f t="shared" ref="F2" si="0">101-E2</f>
        <v>100</v>
      </c>
    </row>
    <row r="3" spans="1:6" x14ac:dyDescent="0.3">
      <c r="A3" t="s">
        <v>20</v>
      </c>
      <c r="B3">
        <v>175</v>
      </c>
      <c r="C3" t="str">
        <f>VLOOKUP(B3,Athlete!A:B,2,FALSE)</f>
        <v>Kingston &amp; Poly A</v>
      </c>
      <c r="D3" s="8">
        <v>112.8</v>
      </c>
      <c r="E3">
        <f>ROUNDDOWN(RANK(D3,$D$2:$D$94,1),0)</f>
        <v>2</v>
      </c>
      <c r="F3">
        <f t="shared" ref="F3:F4" si="1">101-E3</f>
        <v>99</v>
      </c>
    </row>
    <row r="4" spans="1:6" x14ac:dyDescent="0.3">
      <c r="A4" t="s">
        <v>20</v>
      </c>
      <c r="B4">
        <v>154</v>
      </c>
      <c r="C4" t="str">
        <f>VLOOKUP(B4,Athlete!A:B,2,FALSE)</f>
        <v>IMPACT</v>
      </c>
      <c r="D4">
        <v>114.3</v>
      </c>
      <c r="E4">
        <f>ROUNDDOWN(RANK(D4,$D$2:$D$94,1),0)</f>
        <v>3</v>
      </c>
      <c r="F4">
        <f t="shared" si="1"/>
        <v>98</v>
      </c>
    </row>
    <row r="5" spans="1:6" x14ac:dyDescent="0.3">
      <c r="A5" t="s">
        <v>20</v>
      </c>
      <c r="B5">
        <v>5</v>
      </c>
      <c r="C5" t="str">
        <f>VLOOKUP(B5,Athlete!A:B,2,FALSE)</f>
        <v>CADAC</v>
      </c>
      <c r="D5">
        <v>116</v>
      </c>
      <c r="E5">
        <f>ROUNDDOWN(RANK(D5,$D$2:$D$94,1),0)</f>
        <v>4</v>
      </c>
      <c r="F5">
        <f t="shared" ref="F5" si="2">101-E5</f>
        <v>97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A9EC4C-40D7-418E-A9A7-CE17271F9839}">
  <dimension ref="A1:F3"/>
  <sheetViews>
    <sheetView workbookViewId="0">
      <selection activeCell="A2" sqref="A2:A8"/>
    </sheetView>
  </sheetViews>
  <sheetFormatPr defaultRowHeight="14.4" x14ac:dyDescent="0.3"/>
  <cols>
    <col min="1" max="1" width="11.6640625" bestFit="1" customWidth="1"/>
    <col min="2" max="2" width="14" bestFit="1" customWidth="1"/>
    <col min="3" max="3" width="22" bestFit="1" customWidth="1"/>
    <col min="4" max="4" width="8.109375" bestFit="1" customWidth="1"/>
    <col min="5" max="6" width="8.109375" customWidth="1"/>
  </cols>
  <sheetData>
    <row r="1" spans="1:6" x14ac:dyDescent="0.3">
      <c r="A1" t="s">
        <v>3</v>
      </c>
      <c r="B1" t="s">
        <v>34</v>
      </c>
      <c r="C1" t="s">
        <v>0</v>
      </c>
      <c r="D1" t="s">
        <v>14</v>
      </c>
      <c r="E1" t="s">
        <v>24</v>
      </c>
      <c r="F1" t="s">
        <v>25</v>
      </c>
    </row>
    <row r="2" spans="1:6" x14ac:dyDescent="0.3">
      <c r="A2" t="s">
        <v>9</v>
      </c>
      <c r="B2">
        <v>75</v>
      </c>
      <c r="C2" t="str">
        <f>VLOOKUP(B2,Athlete!A:B,2,FALSE)</f>
        <v>GGAC</v>
      </c>
      <c r="D2" s="8">
        <v>105</v>
      </c>
      <c r="E2">
        <f>ROUNDDOWN(RANK(D2,$D$2:$D$92,1),0)</f>
        <v>1</v>
      </c>
      <c r="F2">
        <f>101-E2</f>
        <v>100</v>
      </c>
    </row>
    <row r="3" spans="1:6" x14ac:dyDescent="0.3">
      <c r="A3" t="s">
        <v>9</v>
      </c>
      <c r="B3">
        <v>3</v>
      </c>
      <c r="C3" t="str">
        <f>VLOOKUP(B3,Athlete!A:B,2,FALSE)</f>
        <v>CADAC</v>
      </c>
      <c r="D3" s="8">
        <v>105.4</v>
      </c>
      <c r="E3">
        <f>ROUNDDOWN(RANK(D3,$D$2:$D$92,1),0)</f>
        <v>2</v>
      </c>
      <c r="F3">
        <f t="shared" ref="F3" si="0">101-E3</f>
        <v>99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1AF74D-C09B-4E35-86E2-1266888E2065}">
  <dimension ref="A1:F3"/>
  <sheetViews>
    <sheetView workbookViewId="0">
      <selection activeCell="A2" sqref="A2:A8"/>
    </sheetView>
  </sheetViews>
  <sheetFormatPr defaultRowHeight="14.4" x14ac:dyDescent="0.3"/>
  <cols>
    <col min="1" max="1" width="11.6640625" bestFit="1" customWidth="1"/>
    <col min="2" max="2" width="14" bestFit="1" customWidth="1"/>
    <col min="3" max="3" width="22" bestFit="1" customWidth="1"/>
    <col min="4" max="4" width="8.109375" bestFit="1" customWidth="1"/>
    <col min="5" max="6" width="8.109375" customWidth="1"/>
  </cols>
  <sheetData>
    <row r="1" spans="1:6" x14ac:dyDescent="0.3">
      <c r="A1" t="s">
        <v>3</v>
      </c>
      <c r="B1" t="s">
        <v>34</v>
      </c>
      <c r="C1" t="s">
        <v>0</v>
      </c>
      <c r="D1" t="s">
        <v>14</v>
      </c>
      <c r="E1" t="s">
        <v>24</v>
      </c>
      <c r="F1" t="s">
        <v>25</v>
      </c>
    </row>
    <row r="2" spans="1:6" x14ac:dyDescent="0.3">
      <c r="A2" t="s">
        <v>21</v>
      </c>
      <c r="C2" t="e">
        <f>VLOOKUP(B2,Athlete!A:B,2,FALSE)</f>
        <v>#N/A</v>
      </c>
      <c r="D2" s="8"/>
      <c r="E2" t="e">
        <f>ROUNDDOWN(_xlfn.RANK.AVG(D2,$D$2:$D$92,1),0)</f>
        <v>#N/A</v>
      </c>
      <c r="F2" t="e">
        <f t="shared" ref="F2" si="0">101-E2</f>
        <v>#N/A</v>
      </c>
    </row>
    <row r="3" spans="1:6" x14ac:dyDescent="0.3">
      <c r="A3" t="s">
        <v>21</v>
      </c>
      <c r="C3" t="e">
        <f>VLOOKUP(B3,Athlete!A:B,2,FALSE)</f>
        <v>#N/A</v>
      </c>
      <c r="D3" s="8"/>
      <c r="E3" t="e">
        <f>ROUNDDOWN(_xlfn.RANK.AVG(D3,$D$2:$D$92,1),0)</f>
        <v>#N/A</v>
      </c>
      <c r="F3" t="e">
        <f t="shared" ref="F3" si="1">101-E3</f>
        <v>#N/A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A9BF93-1450-424F-AFE0-68D00B04EB76}">
  <dimension ref="A1:K8"/>
  <sheetViews>
    <sheetView tabSelected="1" workbookViewId="0"/>
  </sheetViews>
  <sheetFormatPr defaultRowHeight="14.4" x14ac:dyDescent="0.3"/>
  <cols>
    <col min="1" max="1" width="21.77734375" bestFit="1" customWidth="1"/>
    <col min="2" max="11" width="11.44140625" customWidth="1"/>
  </cols>
  <sheetData>
    <row r="1" spans="1:11" x14ac:dyDescent="0.3">
      <c r="A1" s="5" t="s">
        <v>22</v>
      </c>
      <c r="B1" s="5" t="s">
        <v>26</v>
      </c>
      <c r="C1" s="5" t="s">
        <v>23</v>
      </c>
      <c r="D1" s="4" t="s">
        <v>5</v>
      </c>
      <c r="E1" s="4" t="s">
        <v>6</v>
      </c>
      <c r="F1" s="4" t="s">
        <v>19</v>
      </c>
      <c r="G1" s="4" t="s">
        <v>17</v>
      </c>
      <c r="H1" s="4" t="s">
        <v>18</v>
      </c>
      <c r="I1" s="4" t="s">
        <v>8</v>
      </c>
      <c r="J1" s="4" t="s">
        <v>20</v>
      </c>
      <c r="K1" s="4" t="s">
        <v>9</v>
      </c>
    </row>
    <row r="2" spans="1:11" x14ac:dyDescent="0.3">
      <c r="A2" s="1" t="s">
        <v>49</v>
      </c>
      <c r="B2" s="1">
        <v>1</v>
      </c>
      <c r="C2" s="1">
        <v>1904</v>
      </c>
      <c r="D2" s="2">
        <v>288</v>
      </c>
      <c r="E2" s="2">
        <v>279</v>
      </c>
      <c r="F2" s="2">
        <v>272</v>
      </c>
      <c r="G2" s="2">
        <v>293</v>
      </c>
      <c r="H2" s="2">
        <v>293</v>
      </c>
      <c r="I2" s="2">
        <v>283</v>
      </c>
      <c r="J2" s="2">
        <v>97</v>
      </c>
      <c r="K2" s="2">
        <v>99</v>
      </c>
    </row>
    <row r="3" spans="1:11" x14ac:dyDescent="0.3">
      <c r="A3" s="3" t="s">
        <v>43</v>
      </c>
      <c r="B3" s="3">
        <v>2</v>
      </c>
      <c r="C3" s="3">
        <v>964</v>
      </c>
      <c r="D3" s="3">
        <v>92</v>
      </c>
      <c r="E3" s="3">
        <v>198</v>
      </c>
      <c r="F3" s="3">
        <v>185</v>
      </c>
      <c r="G3" s="3">
        <v>98</v>
      </c>
      <c r="H3" s="3">
        <v>0</v>
      </c>
      <c r="I3" s="3">
        <v>291</v>
      </c>
      <c r="J3" s="3">
        <v>0</v>
      </c>
      <c r="K3" s="3">
        <v>100</v>
      </c>
    </row>
    <row r="4" spans="1:11" x14ac:dyDescent="0.3">
      <c r="A4" s="1" t="s">
        <v>72</v>
      </c>
      <c r="B4" s="1">
        <v>3</v>
      </c>
      <c r="C4" s="1">
        <v>687</v>
      </c>
      <c r="D4" s="2">
        <v>100</v>
      </c>
      <c r="E4" s="2">
        <v>99</v>
      </c>
      <c r="F4" s="2">
        <v>194</v>
      </c>
      <c r="G4" s="2">
        <v>0</v>
      </c>
      <c r="H4" s="2">
        <v>94</v>
      </c>
      <c r="I4" s="2">
        <v>100</v>
      </c>
      <c r="J4" s="2">
        <v>100</v>
      </c>
      <c r="K4" s="2">
        <v>0</v>
      </c>
    </row>
    <row r="5" spans="1:11" x14ac:dyDescent="0.3">
      <c r="A5" s="3" t="s">
        <v>76</v>
      </c>
      <c r="B5" s="3">
        <v>4</v>
      </c>
      <c r="C5" s="3">
        <v>680</v>
      </c>
      <c r="D5" s="3">
        <v>95</v>
      </c>
      <c r="E5" s="3">
        <v>97</v>
      </c>
      <c r="F5" s="3">
        <v>100</v>
      </c>
      <c r="G5" s="3">
        <v>97</v>
      </c>
      <c r="H5" s="3">
        <v>100</v>
      </c>
      <c r="I5" s="3">
        <v>93</v>
      </c>
      <c r="J5" s="3">
        <v>98</v>
      </c>
      <c r="K5" s="3">
        <v>0</v>
      </c>
    </row>
    <row r="6" spans="1:11" x14ac:dyDescent="0.3">
      <c r="A6" s="1" t="s">
        <v>67</v>
      </c>
      <c r="B6" s="1">
        <v>5</v>
      </c>
      <c r="C6" s="1">
        <v>673</v>
      </c>
      <c r="D6" s="2">
        <v>96</v>
      </c>
      <c r="E6" s="2">
        <v>95</v>
      </c>
      <c r="F6" s="2">
        <v>192</v>
      </c>
      <c r="G6" s="2">
        <v>96</v>
      </c>
      <c r="H6" s="2">
        <v>95</v>
      </c>
      <c r="I6" s="2">
        <v>0</v>
      </c>
      <c r="J6" s="2">
        <v>99</v>
      </c>
      <c r="K6" s="2">
        <v>0</v>
      </c>
    </row>
    <row r="7" spans="1:11" x14ac:dyDescent="0.3">
      <c r="A7" s="3" t="s">
        <v>62</v>
      </c>
      <c r="B7" s="3">
        <v>6</v>
      </c>
      <c r="C7" s="3">
        <v>572</v>
      </c>
      <c r="D7" s="3">
        <v>94</v>
      </c>
      <c r="E7" s="3">
        <v>96</v>
      </c>
      <c r="F7" s="3">
        <v>192</v>
      </c>
      <c r="G7" s="3">
        <v>0</v>
      </c>
      <c r="H7" s="3">
        <v>190</v>
      </c>
      <c r="I7" s="3">
        <v>0</v>
      </c>
      <c r="J7" s="3">
        <v>0</v>
      </c>
      <c r="K7" s="3">
        <v>0</v>
      </c>
    </row>
    <row r="8" spans="1:11" x14ac:dyDescent="0.3">
      <c r="A8" s="1" t="s">
        <v>44</v>
      </c>
      <c r="B8" s="1">
        <v>7</v>
      </c>
      <c r="C8" s="1">
        <v>291</v>
      </c>
      <c r="D8" s="2">
        <v>99</v>
      </c>
      <c r="E8" s="2">
        <v>0</v>
      </c>
      <c r="F8" s="2">
        <v>0</v>
      </c>
      <c r="G8" s="2">
        <v>95</v>
      </c>
      <c r="H8" s="2">
        <v>0</v>
      </c>
      <c r="I8" s="2">
        <v>97</v>
      </c>
      <c r="J8" s="2">
        <v>0</v>
      </c>
      <c r="K8" s="2">
        <v>0</v>
      </c>
    </row>
  </sheetData>
  <autoFilter ref="A1:K8" xr:uid="{83A9BF93-1450-424F-AFE0-68D00B04EB76}">
    <sortState xmlns:xlrd2="http://schemas.microsoft.com/office/spreadsheetml/2017/richdata2" ref="A2:K8">
      <sortCondition ref="B1:B8"/>
    </sortState>
  </autoFilter>
  <pageMargins left="0.7" right="0.7" top="0.75" bottom="0.75" header="0.3" footer="0.3"/>
  <pageSetup orientation="landscape" horizontalDpi="0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29BFC3-E10B-4CE2-964C-C70C24858EE8}">
  <dimension ref="A1:K19"/>
  <sheetViews>
    <sheetView workbookViewId="0"/>
  </sheetViews>
  <sheetFormatPr defaultRowHeight="14.4" x14ac:dyDescent="0.3"/>
  <cols>
    <col min="2" max="2" width="26.33203125" bestFit="1" customWidth="1"/>
    <col min="3" max="3" width="22.77734375" bestFit="1" customWidth="1"/>
    <col min="5" max="5" width="10.6640625" bestFit="1" customWidth="1"/>
    <col min="9" max="10" width="8.88671875" customWidth="1"/>
  </cols>
  <sheetData>
    <row r="1" spans="1:11" x14ac:dyDescent="0.3">
      <c r="A1" s="5" t="s">
        <v>4</v>
      </c>
      <c r="B1" s="5" t="s">
        <v>22</v>
      </c>
      <c r="C1" s="5" t="s">
        <v>27</v>
      </c>
      <c r="D1" s="5" t="s">
        <v>26</v>
      </c>
      <c r="E1" s="5" t="s">
        <v>23</v>
      </c>
      <c r="F1" s="4" t="s">
        <v>5</v>
      </c>
      <c r="G1" s="4" t="s">
        <v>6</v>
      </c>
      <c r="H1" s="4" t="s">
        <v>19</v>
      </c>
      <c r="I1" s="4" t="s">
        <v>17</v>
      </c>
      <c r="J1" s="4" t="s">
        <v>18</v>
      </c>
      <c r="K1" s="4" t="s">
        <v>8</v>
      </c>
    </row>
    <row r="2" spans="1:11" x14ac:dyDescent="0.3">
      <c r="A2" s="1">
        <v>42</v>
      </c>
      <c r="B2" s="1" t="s">
        <v>72</v>
      </c>
      <c r="C2" s="1" t="s">
        <v>96</v>
      </c>
      <c r="D2" s="1">
        <v>1</v>
      </c>
      <c r="E2" s="1">
        <v>297</v>
      </c>
      <c r="F2" s="1">
        <v>100</v>
      </c>
      <c r="G2" s="1">
        <v>0</v>
      </c>
      <c r="H2" s="1">
        <v>97</v>
      </c>
      <c r="I2" s="1">
        <v>0</v>
      </c>
      <c r="J2" s="1">
        <v>0</v>
      </c>
      <c r="K2" s="1">
        <v>100</v>
      </c>
    </row>
    <row r="3" spans="1:11" x14ac:dyDescent="0.3">
      <c r="A3" s="3">
        <v>1</v>
      </c>
      <c r="B3" s="3" t="s">
        <v>49</v>
      </c>
      <c r="C3" s="3" t="s">
        <v>85</v>
      </c>
      <c r="D3" s="3">
        <v>2</v>
      </c>
      <c r="E3" s="3">
        <v>295</v>
      </c>
      <c r="F3" s="3">
        <v>97</v>
      </c>
      <c r="G3" s="3">
        <v>0</v>
      </c>
      <c r="H3" s="3">
        <v>0</v>
      </c>
      <c r="I3" s="3">
        <v>99</v>
      </c>
      <c r="J3" s="3">
        <v>99</v>
      </c>
      <c r="K3" s="3">
        <v>0</v>
      </c>
    </row>
    <row r="4" spans="1:11" x14ac:dyDescent="0.3">
      <c r="A4" s="1">
        <v>77</v>
      </c>
      <c r="B4" s="1" t="s">
        <v>43</v>
      </c>
      <c r="C4" s="1" t="s">
        <v>83</v>
      </c>
      <c r="D4" s="1">
        <v>3</v>
      </c>
      <c r="E4" s="1">
        <v>294</v>
      </c>
      <c r="F4" s="1">
        <v>0</v>
      </c>
      <c r="G4" s="1">
        <v>98</v>
      </c>
      <c r="H4" s="1">
        <v>0</v>
      </c>
      <c r="I4" s="1">
        <v>98</v>
      </c>
      <c r="J4" s="1">
        <v>0</v>
      </c>
      <c r="K4" s="1">
        <v>98</v>
      </c>
    </row>
    <row r="5" spans="1:11" x14ac:dyDescent="0.3">
      <c r="A5" s="3">
        <v>3</v>
      </c>
      <c r="B5" s="3" t="s">
        <v>49</v>
      </c>
      <c r="C5" s="3" t="s">
        <v>87</v>
      </c>
      <c r="D5" s="3">
        <v>3</v>
      </c>
      <c r="E5" s="3">
        <v>294</v>
      </c>
      <c r="F5" s="3">
        <v>98</v>
      </c>
      <c r="G5" s="3">
        <v>0</v>
      </c>
      <c r="H5" s="3">
        <v>0</v>
      </c>
      <c r="I5" s="3">
        <v>100</v>
      </c>
      <c r="J5" s="3">
        <v>96</v>
      </c>
      <c r="K5" s="3">
        <v>0</v>
      </c>
    </row>
    <row r="6" spans="1:11" x14ac:dyDescent="0.3">
      <c r="A6" s="1">
        <v>153</v>
      </c>
      <c r="B6" s="1" t="s">
        <v>76</v>
      </c>
      <c r="C6" s="1" t="s">
        <v>97</v>
      </c>
      <c r="D6" s="1">
        <v>3</v>
      </c>
      <c r="E6" s="1">
        <v>294</v>
      </c>
      <c r="F6" s="1">
        <v>0</v>
      </c>
      <c r="G6" s="1">
        <v>97</v>
      </c>
      <c r="H6" s="1">
        <v>0</v>
      </c>
      <c r="I6" s="1">
        <v>97</v>
      </c>
      <c r="J6" s="1">
        <v>100</v>
      </c>
      <c r="K6" s="1">
        <v>0</v>
      </c>
    </row>
    <row r="7" spans="1:11" x14ac:dyDescent="0.3">
      <c r="A7" s="3">
        <v>75</v>
      </c>
      <c r="B7" s="3" t="s">
        <v>43</v>
      </c>
      <c r="C7" s="3" t="s">
        <v>81</v>
      </c>
      <c r="D7" s="3">
        <v>6</v>
      </c>
      <c r="E7" s="3">
        <v>293</v>
      </c>
      <c r="F7" s="3">
        <v>0</v>
      </c>
      <c r="G7" s="3">
        <v>100</v>
      </c>
      <c r="H7" s="3">
        <v>94</v>
      </c>
      <c r="I7" s="3">
        <v>0</v>
      </c>
      <c r="J7" s="3">
        <v>0</v>
      </c>
      <c r="K7" s="3">
        <v>99</v>
      </c>
    </row>
    <row r="8" spans="1:11" x14ac:dyDescent="0.3">
      <c r="A8" s="1">
        <v>100</v>
      </c>
      <c r="B8" s="1" t="s">
        <v>62</v>
      </c>
      <c r="C8" s="1" t="s">
        <v>92</v>
      </c>
      <c r="D8" s="1">
        <v>6</v>
      </c>
      <c r="E8" s="1">
        <v>293</v>
      </c>
      <c r="F8" s="1">
        <v>0</v>
      </c>
      <c r="G8" s="1">
        <v>96</v>
      </c>
      <c r="H8" s="1">
        <v>100</v>
      </c>
      <c r="I8" s="1">
        <v>0</v>
      </c>
      <c r="J8" s="1">
        <v>97</v>
      </c>
      <c r="K8" s="1">
        <v>0</v>
      </c>
    </row>
    <row r="9" spans="1:11" x14ac:dyDescent="0.3">
      <c r="A9" s="3">
        <v>231</v>
      </c>
      <c r="B9" s="3" t="s">
        <v>44</v>
      </c>
      <c r="C9" s="3" t="s">
        <v>84</v>
      </c>
      <c r="D9" s="3">
        <v>8</v>
      </c>
      <c r="E9" s="3">
        <v>291</v>
      </c>
      <c r="F9" s="3">
        <v>99</v>
      </c>
      <c r="G9" s="3">
        <v>0</v>
      </c>
      <c r="H9" s="3">
        <v>0</v>
      </c>
      <c r="I9" s="3">
        <v>95</v>
      </c>
      <c r="J9" s="3">
        <v>0</v>
      </c>
      <c r="K9" s="3">
        <v>97</v>
      </c>
    </row>
    <row r="10" spans="1:11" x14ac:dyDescent="0.3">
      <c r="A10" s="1">
        <v>41</v>
      </c>
      <c r="B10" s="1" t="s">
        <v>72</v>
      </c>
      <c r="C10" s="1" t="s">
        <v>95</v>
      </c>
      <c r="D10" s="1">
        <v>9</v>
      </c>
      <c r="E10" s="1">
        <v>290</v>
      </c>
      <c r="F10" s="1">
        <v>0</v>
      </c>
      <c r="G10" s="1">
        <v>99</v>
      </c>
      <c r="H10" s="1">
        <v>97</v>
      </c>
      <c r="I10" s="1">
        <v>0</v>
      </c>
      <c r="J10" s="1">
        <v>94</v>
      </c>
      <c r="K10" s="1">
        <v>0</v>
      </c>
    </row>
    <row r="11" spans="1:11" x14ac:dyDescent="0.3">
      <c r="A11" s="3">
        <v>175</v>
      </c>
      <c r="B11" s="3" t="s">
        <v>67</v>
      </c>
      <c r="C11" s="3" t="s">
        <v>93</v>
      </c>
      <c r="D11" s="3">
        <v>10</v>
      </c>
      <c r="E11" s="3">
        <v>288</v>
      </c>
      <c r="F11" s="3">
        <v>0</v>
      </c>
      <c r="G11" s="3">
        <v>95</v>
      </c>
      <c r="H11" s="3">
        <v>97</v>
      </c>
      <c r="I11" s="3">
        <v>96</v>
      </c>
      <c r="J11" s="3">
        <v>0</v>
      </c>
      <c r="K11" s="3">
        <v>0</v>
      </c>
    </row>
    <row r="12" spans="1:11" x14ac:dyDescent="0.3">
      <c r="A12" s="1">
        <v>154</v>
      </c>
      <c r="B12" s="1" t="s">
        <v>76</v>
      </c>
      <c r="C12" s="1" t="s">
        <v>98</v>
      </c>
      <c r="D12" s="1">
        <v>10</v>
      </c>
      <c r="E12" s="1">
        <v>288</v>
      </c>
      <c r="F12" s="1">
        <v>95</v>
      </c>
      <c r="G12" s="1">
        <v>0</v>
      </c>
      <c r="H12" s="1">
        <v>100</v>
      </c>
      <c r="I12" s="1">
        <v>0</v>
      </c>
      <c r="J12" s="1">
        <v>0</v>
      </c>
      <c r="K12" s="1">
        <v>93</v>
      </c>
    </row>
    <row r="13" spans="1:11" x14ac:dyDescent="0.3">
      <c r="A13" s="3">
        <v>176</v>
      </c>
      <c r="B13" s="3" t="s">
        <v>67</v>
      </c>
      <c r="C13" s="3" t="s">
        <v>94</v>
      </c>
      <c r="D13" s="3">
        <v>12</v>
      </c>
      <c r="E13" s="3">
        <v>286</v>
      </c>
      <c r="F13" s="3">
        <v>96</v>
      </c>
      <c r="G13" s="3">
        <v>0</v>
      </c>
      <c r="H13" s="3">
        <v>95</v>
      </c>
      <c r="I13" s="3">
        <v>0</v>
      </c>
      <c r="J13" s="3">
        <v>95</v>
      </c>
      <c r="K13" s="3">
        <v>0</v>
      </c>
    </row>
    <row r="14" spans="1:11" x14ac:dyDescent="0.3">
      <c r="A14" s="1">
        <v>4</v>
      </c>
      <c r="B14" s="1" t="s">
        <v>49</v>
      </c>
      <c r="C14" s="1" t="s">
        <v>88</v>
      </c>
      <c r="D14" s="1">
        <v>13</v>
      </c>
      <c r="E14" s="1">
        <v>284</v>
      </c>
      <c r="F14" s="1">
        <v>0</v>
      </c>
      <c r="G14" s="1">
        <v>94</v>
      </c>
      <c r="H14" s="1">
        <v>0</v>
      </c>
      <c r="I14" s="1">
        <v>94</v>
      </c>
      <c r="J14" s="1">
        <v>0</v>
      </c>
      <c r="K14" s="1">
        <v>96</v>
      </c>
    </row>
    <row r="15" spans="1:11" x14ac:dyDescent="0.3">
      <c r="A15" s="3">
        <v>6</v>
      </c>
      <c r="B15" s="3" t="s">
        <v>49</v>
      </c>
      <c r="C15" s="3" t="s">
        <v>90</v>
      </c>
      <c r="D15" s="3">
        <v>14</v>
      </c>
      <c r="E15" s="3">
        <v>281</v>
      </c>
      <c r="F15" s="3">
        <v>0</v>
      </c>
      <c r="G15" s="3">
        <v>93</v>
      </c>
      <c r="H15" s="3">
        <v>93</v>
      </c>
      <c r="I15" s="3">
        <v>0</v>
      </c>
      <c r="J15" s="3">
        <v>0</v>
      </c>
      <c r="K15" s="3">
        <v>95</v>
      </c>
    </row>
    <row r="16" spans="1:11" x14ac:dyDescent="0.3">
      <c r="A16" s="1">
        <v>5</v>
      </c>
      <c r="B16" s="1" t="s">
        <v>49</v>
      </c>
      <c r="C16" s="1" t="s">
        <v>89</v>
      </c>
      <c r="D16" s="1">
        <v>15</v>
      </c>
      <c r="E16" s="1">
        <v>280</v>
      </c>
      <c r="F16" s="1">
        <v>0</v>
      </c>
      <c r="G16" s="1">
        <v>92</v>
      </c>
      <c r="H16" s="1">
        <v>90</v>
      </c>
      <c r="I16" s="1">
        <v>0</v>
      </c>
      <c r="J16" s="1">
        <v>98</v>
      </c>
      <c r="K16" s="1">
        <v>0</v>
      </c>
    </row>
    <row r="17" spans="1:11" x14ac:dyDescent="0.3">
      <c r="A17" s="3">
        <v>101</v>
      </c>
      <c r="B17" s="3" t="s">
        <v>62</v>
      </c>
      <c r="C17" s="3" t="s">
        <v>91</v>
      </c>
      <c r="D17" s="3">
        <v>16</v>
      </c>
      <c r="E17" s="3">
        <v>279</v>
      </c>
      <c r="F17" s="3">
        <v>94</v>
      </c>
      <c r="G17" s="3">
        <v>0</v>
      </c>
      <c r="H17" s="3">
        <v>92</v>
      </c>
      <c r="I17" s="3">
        <v>0</v>
      </c>
      <c r="J17" s="3">
        <v>93</v>
      </c>
      <c r="K17" s="3">
        <v>0</v>
      </c>
    </row>
    <row r="18" spans="1:11" x14ac:dyDescent="0.3">
      <c r="A18" s="1">
        <v>76</v>
      </c>
      <c r="B18" s="1" t="s">
        <v>43</v>
      </c>
      <c r="C18" s="1" t="s">
        <v>82</v>
      </c>
      <c r="D18" s="1">
        <v>17</v>
      </c>
      <c r="E18" s="1">
        <v>277</v>
      </c>
      <c r="F18" s="1">
        <v>92</v>
      </c>
      <c r="G18" s="1">
        <v>0</v>
      </c>
      <c r="H18" s="1">
        <v>91</v>
      </c>
      <c r="I18" s="1">
        <v>0</v>
      </c>
      <c r="J18" s="1">
        <v>0</v>
      </c>
      <c r="K18" s="1">
        <v>94</v>
      </c>
    </row>
    <row r="19" spans="1:11" x14ac:dyDescent="0.3">
      <c r="A19" s="3">
        <v>2</v>
      </c>
      <c r="B19" s="3" t="s">
        <v>49</v>
      </c>
      <c r="C19" s="3" t="s">
        <v>86</v>
      </c>
      <c r="D19" s="3">
        <v>18</v>
      </c>
      <c r="E19" s="3">
        <v>274</v>
      </c>
      <c r="F19" s="3">
        <v>93</v>
      </c>
      <c r="G19" s="3">
        <v>0</v>
      </c>
      <c r="H19" s="3">
        <v>89</v>
      </c>
      <c r="I19" s="3">
        <v>0</v>
      </c>
      <c r="J19" s="3">
        <v>0</v>
      </c>
      <c r="K19" s="3">
        <v>92</v>
      </c>
    </row>
  </sheetData>
  <autoFilter ref="A1:K3" xr:uid="{AF29BFC3-E10B-4CE2-964C-C70C24858EE8}">
    <sortState xmlns:xlrd2="http://schemas.microsoft.com/office/spreadsheetml/2017/richdata2" ref="A2:K20">
      <sortCondition ref="D1:D3"/>
    </sortState>
  </autoFilter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EDCF43-7D8D-4EEA-96DE-C66A6183CC8A}">
  <dimension ref="A1:K19"/>
  <sheetViews>
    <sheetView workbookViewId="0"/>
  </sheetViews>
  <sheetFormatPr defaultRowHeight="14.4" x14ac:dyDescent="0.3"/>
  <cols>
    <col min="2" max="2" width="26.33203125" bestFit="1" customWidth="1"/>
    <col min="3" max="3" width="22.77734375" bestFit="1" customWidth="1"/>
    <col min="5" max="5" width="10.6640625" bestFit="1" customWidth="1"/>
  </cols>
  <sheetData>
    <row r="1" spans="1:11" x14ac:dyDescent="0.3">
      <c r="A1" s="5" t="s">
        <v>4</v>
      </c>
      <c r="B1" s="5" t="s">
        <v>22</v>
      </c>
      <c r="C1" s="5" t="s">
        <v>27</v>
      </c>
      <c r="D1" s="5" t="s">
        <v>26</v>
      </c>
      <c r="E1" s="5" t="s">
        <v>23</v>
      </c>
      <c r="F1" s="4" t="s">
        <v>32</v>
      </c>
      <c r="G1" s="4" t="s">
        <v>33</v>
      </c>
      <c r="H1" s="4" t="s">
        <v>28</v>
      </c>
      <c r="I1" s="4" t="s">
        <v>29</v>
      </c>
      <c r="J1" s="4" t="s">
        <v>30</v>
      </c>
      <c r="K1" s="4" t="s">
        <v>31</v>
      </c>
    </row>
    <row r="2" spans="1:11" x14ac:dyDescent="0.3">
      <c r="A2" s="1">
        <v>42</v>
      </c>
      <c r="B2" s="1" t="s">
        <v>72</v>
      </c>
      <c r="C2" s="1" t="s">
        <v>96</v>
      </c>
      <c r="D2" s="1">
        <v>1</v>
      </c>
      <c r="E2" s="1">
        <v>297</v>
      </c>
      <c r="F2" s="1">
        <v>24.4</v>
      </c>
      <c r="G2" s="1">
        <v>0</v>
      </c>
      <c r="H2" s="1">
        <v>2.25</v>
      </c>
      <c r="I2" s="1">
        <v>0</v>
      </c>
      <c r="J2" s="1">
        <v>0</v>
      </c>
      <c r="K2" s="1">
        <v>8.65</v>
      </c>
    </row>
    <row r="3" spans="1:11" x14ac:dyDescent="0.3">
      <c r="A3" s="3">
        <v>1</v>
      </c>
      <c r="B3" s="3" t="s">
        <v>49</v>
      </c>
      <c r="C3" s="3" t="s">
        <v>85</v>
      </c>
      <c r="D3" s="3">
        <v>2</v>
      </c>
      <c r="E3" s="3">
        <v>295</v>
      </c>
      <c r="F3" s="3">
        <v>25.9</v>
      </c>
      <c r="G3" s="3">
        <v>0</v>
      </c>
      <c r="H3" s="3">
        <v>0</v>
      </c>
      <c r="I3" s="3">
        <v>6.8</v>
      </c>
      <c r="J3" s="3">
        <v>86</v>
      </c>
      <c r="K3" s="3">
        <v>0</v>
      </c>
    </row>
    <row r="4" spans="1:11" x14ac:dyDescent="0.3">
      <c r="A4" s="1">
        <v>77</v>
      </c>
      <c r="B4" s="1" t="s">
        <v>43</v>
      </c>
      <c r="C4" s="1" t="s">
        <v>83</v>
      </c>
      <c r="D4" s="1">
        <v>3</v>
      </c>
      <c r="E4" s="1">
        <v>294</v>
      </c>
      <c r="F4" s="1">
        <v>0</v>
      </c>
      <c r="G4" s="1">
        <v>54</v>
      </c>
      <c r="H4" s="1">
        <v>0</v>
      </c>
      <c r="I4" s="1">
        <v>6.69</v>
      </c>
      <c r="J4" s="1">
        <v>0</v>
      </c>
      <c r="K4" s="1">
        <v>7.92</v>
      </c>
    </row>
    <row r="5" spans="1:11" x14ac:dyDescent="0.3">
      <c r="A5" s="3">
        <v>3</v>
      </c>
      <c r="B5" s="3" t="s">
        <v>49</v>
      </c>
      <c r="C5" s="3" t="s">
        <v>87</v>
      </c>
      <c r="D5" s="3">
        <v>3</v>
      </c>
      <c r="E5" s="3">
        <v>294</v>
      </c>
      <c r="F5" s="3">
        <v>25.2</v>
      </c>
      <c r="G5" s="3">
        <v>0</v>
      </c>
      <c r="H5" s="3">
        <v>0</v>
      </c>
      <c r="I5" s="3">
        <v>6.88</v>
      </c>
      <c r="J5" s="3">
        <v>74</v>
      </c>
      <c r="K5" s="3">
        <v>0</v>
      </c>
    </row>
    <row r="6" spans="1:11" x14ac:dyDescent="0.3">
      <c r="A6" s="1">
        <v>153</v>
      </c>
      <c r="B6" s="1" t="s">
        <v>76</v>
      </c>
      <c r="C6" s="1" t="s">
        <v>97</v>
      </c>
      <c r="D6" s="1">
        <v>3</v>
      </c>
      <c r="E6" s="1">
        <v>294</v>
      </c>
      <c r="F6" s="1">
        <v>0</v>
      </c>
      <c r="G6" s="1">
        <v>55.4</v>
      </c>
      <c r="H6" s="1">
        <v>0</v>
      </c>
      <c r="I6" s="1">
        <v>6.55</v>
      </c>
      <c r="J6" s="1">
        <v>98</v>
      </c>
      <c r="K6" s="1">
        <v>0</v>
      </c>
    </row>
    <row r="7" spans="1:11" x14ac:dyDescent="0.3">
      <c r="A7" s="3">
        <v>75</v>
      </c>
      <c r="B7" s="3" t="s">
        <v>43</v>
      </c>
      <c r="C7" s="3" t="s">
        <v>81</v>
      </c>
      <c r="D7" s="3">
        <v>6</v>
      </c>
      <c r="E7" s="3">
        <v>293</v>
      </c>
      <c r="F7" s="3">
        <v>0</v>
      </c>
      <c r="G7" s="3">
        <v>52.1</v>
      </c>
      <c r="H7" s="3">
        <v>2.16</v>
      </c>
      <c r="I7" s="3">
        <v>0</v>
      </c>
      <c r="J7" s="3">
        <v>0</v>
      </c>
      <c r="K7" s="3">
        <v>8.2899999999999991</v>
      </c>
    </row>
    <row r="8" spans="1:11" x14ac:dyDescent="0.3">
      <c r="A8" s="1">
        <v>100</v>
      </c>
      <c r="B8" s="1" t="s">
        <v>62</v>
      </c>
      <c r="C8" s="1" t="s">
        <v>92</v>
      </c>
      <c r="D8" s="1">
        <v>6</v>
      </c>
      <c r="E8" s="1">
        <v>293</v>
      </c>
      <c r="F8" s="1">
        <v>0</v>
      </c>
      <c r="G8" s="1">
        <v>56.6</v>
      </c>
      <c r="H8" s="1">
        <v>2.2599999999999998</v>
      </c>
      <c r="I8" s="1">
        <v>0</v>
      </c>
      <c r="J8" s="1">
        <v>78</v>
      </c>
      <c r="K8" s="1">
        <v>0</v>
      </c>
    </row>
    <row r="9" spans="1:11" x14ac:dyDescent="0.3">
      <c r="A9" s="3">
        <v>231</v>
      </c>
      <c r="B9" s="3" t="s">
        <v>44</v>
      </c>
      <c r="C9" s="3" t="s">
        <v>84</v>
      </c>
      <c r="D9" s="3">
        <v>8</v>
      </c>
      <c r="E9" s="3">
        <v>291</v>
      </c>
      <c r="F9" s="3">
        <v>25.1</v>
      </c>
      <c r="G9" s="3">
        <v>0</v>
      </c>
      <c r="H9" s="3">
        <v>0</v>
      </c>
      <c r="I9" s="3">
        <v>5.69</v>
      </c>
      <c r="J9" s="3">
        <v>0</v>
      </c>
      <c r="K9" s="3">
        <v>7.34</v>
      </c>
    </row>
    <row r="10" spans="1:11" x14ac:dyDescent="0.3">
      <c r="A10" s="1">
        <v>41</v>
      </c>
      <c r="B10" s="1" t="s">
        <v>72</v>
      </c>
      <c r="C10" s="1" t="s">
        <v>95</v>
      </c>
      <c r="D10" s="1">
        <v>9</v>
      </c>
      <c r="E10" s="1">
        <v>290</v>
      </c>
      <c r="F10" s="1">
        <v>0</v>
      </c>
      <c r="G10" s="1">
        <v>52.8</v>
      </c>
      <c r="H10" s="1">
        <v>2.25</v>
      </c>
      <c r="I10" s="1">
        <v>0</v>
      </c>
      <c r="J10" s="1">
        <v>70</v>
      </c>
      <c r="K10" s="1">
        <v>0</v>
      </c>
    </row>
    <row r="11" spans="1:11" x14ac:dyDescent="0.3">
      <c r="A11" s="3">
        <v>175</v>
      </c>
      <c r="B11" s="3" t="s">
        <v>67</v>
      </c>
      <c r="C11" s="3" t="s">
        <v>93</v>
      </c>
      <c r="D11" s="3">
        <v>10</v>
      </c>
      <c r="E11" s="3">
        <v>288</v>
      </c>
      <c r="F11" s="3">
        <v>0</v>
      </c>
      <c r="G11" s="3">
        <v>57.2</v>
      </c>
      <c r="H11" s="3">
        <v>2.25</v>
      </c>
      <c r="I11" s="3">
        <v>6.25</v>
      </c>
      <c r="J11" s="3">
        <v>0</v>
      </c>
      <c r="K11" s="3">
        <v>0</v>
      </c>
    </row>
    <row r="12" spans="1:11" x14ac:dyDescent="0.3">
      <c r="A12" s="1">
        <v>154</v>
      </c>
      <c r="B12" s="1" t="s">
        <v>76</v>
      </c>
      <c r="C12" s="1" t="s">
        <v>98</v>
      </c>
      <c r="D12" s="1">
        <v>10</v>
      </c>
      <c r="E12" s="1">
        <v>288</v>
      </c>
      <c r="F12" s="1">
        <v>27</v>
      </c>
      <c r="G12" s="1">
        <v>0</v>
      </c>
      <c r="H12" s="1">
        <v>2.2599999999999998</v>
      </c>
      <c r="I12" s="1">
        <v>0</v>
      </c>
      <c r="J12" s="1">
        <v>0</v>
      </c>
      <c r="K12" s="1">
        <v>4.97</v>
      </c>
    </row>
    <row r="13" spans="1:11" x14ac:dyDescent="0.3">
      <c r="A13" s="3">
        <v>176</v>
      </c>
      <c r="B13" s="3" t="s">
        <v>67</v>
      </c>
      <c r="C13" s="3" t="s">
        <v>94</v>
      </c>
      <c r="D13" s="3">
        <v>12</v>
      </c>
      <c r="E13" s="3">
        <v>286</v>
      </c>
      <c r="F13" s="3">
        <v>26.5</v>
      </c>
      <c r="G13" s="3">
        <v>0</v>
      </c>
      <c r="H13" s="3">
        <v>2.2200000000000002</v>
      </c>
      <c r="I13" s="3">
        <v>0</v>
      </c>
      <c r="J13" s="3">
        <v>72</v>
      </c>
      <c r="K13" s="3">
        <v>0</v>
      </c>
    </row>
    <row r="14" spans="1:11" x14ac:dyDescent="0.3">
      <c r="A14" s="1">
        <v>4</v>
      </c>
      <c r="B14" s="1" t="s">
        <v>49</v>
      </c>
      <c r="C14" s="1" t="s">
        <v>88</v>
      </c>
      <c r="D14" s="1">
        <v>13</v>
      </c>
      <c r="E14" s="1">
        <v>284</v>
      </c>
      <c r="F14" s="1">
        <v>0</v>
      </c>
      <c r="G14" s="1">
        <v>57.6</v>
      </c>
      <c r="H14" s="1">
        <v>0</v>
      </c>
      <c r="I14" s="1">
        <v>4.93</v>
      </c>
      <c r="J14" s="1">
        <v>0</v>
      </c>
      <c r="K14" s="1">
        <v>5.54</v>
      </c>
    </row>
    <row r="15" spans="1:11" x14ac:dyDescent="0.3">
      <c r="A15" s="3">
        <v>6</v>
      </c>
      <c r="B15" s="3" t="s">
        <v>49</v>
      </c>
      <c r="C15" s="3" t="s">
        <v>90</v>
      </c>
      <c r="D15" s="3">
        <v>14</v>
      </c>
      <c r="E15" s="3">
        <v>281</v>
      </c>
      <c r="F15" s="3">
        <v>0</v>
      </c>
      <c r="G15" s="3">
        <v>58.4</v>
      </c>
      <c r="H15" s="3">
        <v>2.0299999999999998</v>
      </c>
      <c r="I15" s="3">
        <v>0</v>
      </c>
      <c r="J15" s="3">
        <v>0</v>
      </c>
      <c r="K15" s="3">
        <v>5.43</v>
      </c>
    </row>
    <row r="16" spans="1:11" x14ac:dyDescent="0.3">
      <c r="A16" s="1">
        <v>5</v>
      </c>
      <c r="B16" s="1" t="s">
        <v>49</v>
      </c>
      <c r="C16" s="1" t="s">
        <v>89</v>
      </c>
      <c r="D16" s="1">
        <v>15</v>
      </c>
      <c r="E16" s="1">
        <v>280</v>
      </c>
      <c r="F16" s="1">
        <v>0</v>
      </c>
      <c r="G16" s="1">
        <v>60.3</v>
      </c>
      <c r="H16" s="1">
        <v>1.74</v>
      </c>
      <c r="I16" s="1">
        <v>0</v>
      </c>
      <c r="J16" s="1">
        <v>79</v>
      </c>
      <c r="K16" s="1">
        <v>0</v>
      </c>
    </row>
    <row r="17" spans="1:11" x14ac:dyDescent="0.3">
      <c r="A17" s="3">
        <v>101</v>
      </c>
      <c r="B17" s="3" t="s">
        <v>62</v>
      </c>
      <c r="C17" s="3" t="s">
        <v>91</v>
      </c>
      <c r="D17" s="3">
        <v>16</v>
      </c>
      <c r="E17" s="3">
        <v>279</v>
      </c>
      <c r="F17" s="3">
        <v>27.3</v>
      </c>
      <c r="G17" s="3">
        <v>0</v>
      </c>
      <c r="H17" s="3">
        <v>2.02</v>
      </c>
      <c r="I17" s="3">
        <v>0</v>
      </c>
      <c r="J17" s="3">
        <v>66</v>
      </c>
      <c r="K17" s="3">
        <v>0</v>
      </c>
    </row>
    <row r="18" spans="1:11" x14ac:dyDescent="0.3">
      <c r="A18" s="1">
        <v>76</v>
      </c>
      <c r="B18" s="1" t="s">
        <v>43</v>
      </c>
      <c r="C18" s="1" t="s">
        <v>82</v>
      </c>
      <c r="D18" s="1">
        <v>17</v>
      </c>
      <c r="E18" s="1">
        <v>277</v>
      </c>
      <c r="F18" s="1">
        <v>28.5</v>
      </c>
      <c r="G18" s="1">
        <v>0</v>
      </c>
      <c r="H18" s="1">
        <v>1.77</v>
      </c>
      <c r="I18" s="1">
        <v>0</v>
      </c>
      <c r="J18" s="1">
        <v>0</v>
      </c>
      <c r="K18" s="1">
        <v>5.34</v>
      </c>
    </row>
    <row r="19" spans="1:11" x14ac:dyDescent="0.3">
      <c r="A19" s="3">
        <v>2</v>
      </c>
      <c r="B19" s="3" t="s">
        <v>49</v>
      </c>
      <c r="C19" s="3" t="s">
        <v>86</v>
      </c>
      <c r="D19" s="3">
        <v>18</v>
      </c>
      <c r="E19" s="3">
        <v>274</v>
      </c>
      <c r="F19" s="3">
        <v>27.6</v>
      </c>
      <c r="G19" s="3">
        <v>0</v>
      </c>
      <c r="H19" s="3">
        <v>1.73</v>
      </c>
      <c r="I19" s="3">
        <v>0</v>
      </c>
      <c r="J19" s="3">
        <v>0</v>
      </c>
      <c r="K19" s="3">
        <v>4.7300000000000004</v>
      </c>
    </row>
  </sheetData>
  <autoFilter ref="A1:K19" xr:uid="{C4EDCF43-7D8D-4EEA-96DE-C66A6183CC8A}">
    <sortState xmlns:xlrd2="http://schemas.microsoft.com/office/spreadsheetml/2017/richdata2" ref="A2:K19">
      <sortCondition ref="D1:D19"/>
    </sortState>
  </autoFilter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FB60AC-A39F-4B2E-8274-54828D212E3C}">
  <dimension ref="A1:C8"/>
  <sheetViews>
    <sheetView workbookViewId="0"/>
  </sheetViews>
  <sheetFormatPr defaultRowHeight="14.4" x14ac:dyDescent="0.3"/>
  <cols>
    <col min="1" max="1" width="26.33203125" bestFit="1" customWidth="1"/>
    <col min="2" max="2" width="17" bestFit="1" customWidth="1"/>
  </cols>
  <sheetData>
    <row r="1" spans="1:3" x14ac:dyDescent="0.3">
      <c r="A1" t="s">
        <v>22</v>
      </c>
      <c r="B1" t="s">
        <v>35</v>
      </c>
      <c r="C1" t="s">
        <v>36</v>
      </c>
    </row>
    <row r="2" spans="1:3" x14ac:dyDescent="0.3">
      <c r="A2" s="1" t="s">
        <v>49</v>
      </c>
      <c r="B2">
        <f>COUNTIF('Athlete Results'!B:B,Fees!A2)</f>
        <v>6</v>
      </c>
      <c r="C2" s="6">
        <f>B2*8</f>
        <v>48</v>
      </c>
    </row>
    <row r="3" spans="1:3" x14ac:dyDescent="0.3">
      <c r="A3" s="3" t="s">
        <v>43</v>
      </c>
      <c r="B3">
        <f>COUNTIF('Athlete Results'!B:B,Fees!A3)</f>
        <v>3</v>
      </c>
      <c r="C3" s="6">
        <f>B3*8</f>
        <v>24</v>
      </c>
    </row>
    <row r="4" spans="1:3" x14ac:dyDescent="0.3">
      <c r="A4" s="1" t="s">
        <v>72</v>
      </c>
      <c r="B4">
        <f>COUNTIF('Athlete Results'!B:B,Fees!A4)</f>
        <v>2</v>
      </c>
      <c r="C4" s="6">
        <f t="shared" ref="C4:C8" si="0">B4*8</f>
        <v>16</v>
      </c>
    </row>
    <row r="5" spans="1:3" x14ac:dyDescent="0.3">
      <c r="A5" s="3" t="s">
        <v>76</v>
      </c>
      <c r="B5">
        <f>COUNTIF('Athlete Results'!B:B,Fees!A5)</f>
        <v>2</v>
      </c>
      <c r="C5" s="6">
        <f t="shared" si="0"/>
        <v>16</v>
      </c>
    </row>
    <row r="6" spans="1:3" x14ac:dyDescent="0.3">
      <c r="A6" s="1" t="s">
        <v>67</v>
      </c>
      <c r="B6">
        <f>COUNTIF('Athlete Results'!B:B,Fees!A6)</f>
        <v>2</v>
      </c>
      <c r="C6" s="6">
        <f t="shared" si="0"/>
        <v>16</v>
      </c>
    </row>
    <row r="7" spans="1:3" x14ac:dyDescent="0.3">
      <c r="A7" s="3" t="s">
        <v>62</v>
      </c>
      <c r="B7">
        <f>COUNTIF('Athlete Results'!B:B,Fees!A7)</f>
        <v>2</v>
      </c>
      <c r="C7" s="6">
        <f t="shared" si="0"/>
        <v>16</v>
      </c>
    </row>
    <row r="8" spans="1:3" x14ac:dyDescent="0.3">
      <c r="A8" s="1" t="s">
        <v>44</v>
      </c>
      <c r="B8">
        <f>COUNTIF('Athlete Results'!B:B,Fees!A8)</f>
        <v>1</v>
      </c>
      <c r="C8" s="6">
        <f t="shared" si="0"/>
        <v>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764B79-EE61-488D-BBDD-523AAD61B68E}">
  <dimension ref="A1:D20"/>
  <sheetViews>
    <sheetView workbookViewId="0">
      <selection activeCell="A2" sqref="A2:A8"/>
    </sheetView>
  </sheetViews>
  <sheetFormatPr defaultRowHeight="14.4" x14ac:dyDescent="0.3"/>
  <cols>
    <col min="1" max="1" width="10" bestFit="1" customWidth="1"/>
    <col min="2" max="2" width="26.33203125" bestFit="1" customWidth="1"/>
    <col min="3" max="3" width="10.5546875" bestFit="1" customWidth="1"/>
    <col min="4" max="4" width="10.109375" bestFit="1" customWidth="1"/>
  </cols>
  <sheetData>
    <row r="1" spans="1:4" x14ac:dyDescent="0.3">
      <c r="A1" t="s">
        <v>4</v>
      </c>
      <c r="B1" t="s">
        <v>0</v>
      </c>
      <c r="C1" t="s">
        <v>1</v>
      </c>
      <c r="D1" t="s">
        <v>2</v>
      </c>
    </row>
    <row r="2" spans="1:4" x14ac:dyDescent="0.3">
      <c r="A2" s="9">
        <v>75</v>
      </c>
      <c r="B2" s="9" t="s">
        <v>43</v>
      </c>
      <c r="C2" s="1" t="s">
        <v>37</v>
      </c>
      <c r="D2" s="1" t="s">
        <v>38</v>
      </c>
    </row>
    <row r="3" spans="1:4" x14ac:dyDescent="0.3">
      <c r="A3" s="9">
        <v>76</v>
      </c>
      <c r="B3" s="9" t="s">
        <v>43</v>
      </c>
      <c r="C3" s="1" t="s">
        <v>39</v>
      </c>
      <c r="D3" s="1" t="s">
        <v>40</v>
      </c>
    </row>
    <row r="4" spans="1:4" x14ac:dyDescent="0.3">
      <c r="A4" s="9">
        <v>77</v>
      </c>
      <c r="B4" s="9" t="s">
        <v>43</v>
      </c>
      <c r="C4" s="1" t="s">
        <v>41</v>
      </c>
      <c r="D4" s="1" t="s">
        <v>42</v>
      </c>
    </row>
    <row r="5" spans="1:4" x14ac:dyDescent="0.3">
      <c r="A5">
        <v>230</v>
      </c>
      <c r="B5" t="s">
        <v>44</v>
      </c>
      <c r="C5" t="s">
        <v>45</v>
      </c>
      <c r="D5" t="s">
        <v>46</v>
      </c>
    </row>
    <row r="6" spans="1:4" x14ac:dyDescent="0.3">
      <c r="A6">
        <v>231</v>
      </c>
      <c r="B6" t="s">
        <v>44</v>
      </c>
      <c r="C6" t="s">
        <v>47</v>
      </c>
      <c r="D6" t="s">
        <v>48</v>
      </c>
    </row>
    <row r="7" spans="1:4" x14ac:dyDescent="0.3">
      <c r="A7">
        <v>1</v>
      </c>
      <c r="B7" t="s">
        <v>49</v>
      </c>
      <c r="C7" t="s">
        <v>50</v>
      </c>
      <c r="D7" t="s">
        <v>51</v>
      </c>
    </row>
    <row r="8" spans="1:4" x14ac:dyDescent="0.3">
      <c r="A8">
        <v>2</v>
      </c>
      <c r="B8" t="s">
        <v>49</v>
      </c>
      <c r="C8" t="s">
        <v>52</v>
      </c>
      <c r="D8" t="s">
        <v>53</v>
      </c>
    </row>
    <row r="9" spans="1:4" x14ac:dyDescent="0.3">
      <c r="A9">
        <v>3</v>
      </c>
      <c r="B9" t="s">
        <v>49</v>
      </c>
      <c r="C9" t="s">
        <v>54</v>
      </c>
      <c r="D9" t="s">
        <v>55</v>
      </c>
    </row>
    <row r="10" spans="1:4" x14ac:dyDescent="0.3">
      <c r="A10">
        <v>4</v>
      </c>
      <c r="B10" t="s">
        <v>49</v>
      </c>
      <c r="C10" t="s">
        <v>56</v>
      </c>
      <c r="D10" t="s">
        <v>57</v>
      </c>
    </row>
    <row r="11" spans="1:4" x14ac:dyDescent="0.3">
      <c r="A11">
        <v>5</v>
      </c>
      <c r="B11" t="s">
        <v>49</v>
      </c>
      <c r="C11" t="s">
        <v>58</v>
      </c>
      <c r="D11" t="s">
        <v>59</v>
      </c>
    </row>
    <row r="12" spans="1:4" x14ac:dyDescent="0.3">
      <c r="A12">
        <v>6</v>
      </c>
      <c r="B12" t="s">
        <v>49</v>
      </c>
      <c r="C12" t="s">
        <v>60</v>
      </c>
      <c r="D12" t="s">
        <v>61</v>
      </c>
    </row>
    <row r="13" spans="1:4" x14ac:dyDescent="0.3">
      <c r="A13">
        <v>101</v>
      </c>
      <c r="B13" t="s">
        <v>62</v>
      </c>
      <c r="C13" t="s">
        <v>63</v>
      </c>
      <c r="D13" t="s">
        <v>64</v>
      </c>
    </row>
    <row r="14" spans="1:4" x14ac:dyDescent="0.3">
      <c r="A14">
        <v>100</v>
      </c>
      <c r="B14" t="s">
        <v>62</v>
      </c>
      <c r="C14" t="s">
        <v>65</v>
      </c>
      <c r="D14" t="s">
        <v>66</v>
      </c>
    </row>
    <row r="15" spans="1:4" x14ac:dyDescent="0.3">
      <c r="A15">
        <v>175</v>
      </c>
      <c r="B15" t="s">
        <v>67</v>
      </c>
      <c r="C15" t="s">
        <v>68</v>
      </c>
      <c r="D15" t="s">
        <v>69</v>
      </c>
    </row>
    <row r="16" spans="1:4" x14ac:dyDescent="0.3">
      <c r="A16">
        <v>176</v>
      </c>
      <c r="B16" t="s">
        <v>67</v>
      </c>
      <c r="C16" t="s">
        <v>70</v>
      </c>
      <c r="D16" t="s">
        <v>71</v>
      </c>
    </row>
    <row r="17" spans="1:4" x14ac:dyDescent="0.3">
      <c r="A17">
        <v>41</v>
      </c>
      <c r="B17" t="s">
        <v>72</v>
      </c>
      <c r="C17" t="s">
        <v>70</v>
      </c>
      <c r="D17" t="s">
        <v>73</v>
      </c>
    </row>
    <row r="18" spans="1:4" x14ac:dyDescent="0.3">
      <c r="A18">
        <v>42</v>
      </c>
      <c r="B18" t="s">
        <v>72</v>
      </c>
      <c r="C18" t="s">
        <v>74</v>
      </c>
      <c r="D18" t="s">
        <v>75</v>
      </c>
    </row>
    <row r="19" spans="1:4" x14ac:dyDescent="0.3">
      <c r="A19">
        <v>153</v>
      </c>
      <c r="B19" t="s">
        <v>76</v>
      </c>
      <c r="C19" t="s">
        <v>77</v>
      </c>
      <c r="D19" t="s">
        <v>78</v>
      </c>
    </row>
    <row r="20" spans="1:4" x14ac:dyDescent="0.3">
      <c r="A20">
        <v>154</v>
      </c>
      <c r="B20" t="s">
        <v>76</v>
      </c>
      <c r="C20" t="s">
        <v>79</v>
      </c>
      <c r="D20" t="s">
        <v>80</v>
      </c>
    </row>
  </sheetData>
  <autoFilter ref="A1:D1" xr:uid="{D8764B79-EE61-488D-BBDD-523AAD61B68E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A0598D-8B4E-4CC1-B0C0-B004C0102AF3}">
  <dimension ref="A1:B12"/>
  <sheetViews>
    <sheetView workbookViewId="0">
      <selection activeCell="A2" sqref="A2:A8"/>
    </sheetView>
  </sheetViews>
  <sheetFormatPr defaultRowHeight="14.4" x14ac:dyDescent="0.3"/>
  <cols>
    <col min="1" max="1" width="11.6640625" bestFit="1" customWidth="1"/>
    <col min="2" max="2" width="10.6640625" bestFit="1" customWidth="1"/>
  </cols>
  <sheetData>
    <row r="1" spans="1:2" x14ac:dyDescent="0.3">
      <c r="A1" t="s">
        <v>3</v>
      </c>
      <c r="B1" t="s">
        <v>10</v>
      </c>
    </row>
    <row r="2" spans="1:2" x14ac:dyDescent="0.3">
      <c r="A2" t="s">
        <v>5</v>
      </c>
      <c r="B2" t="s">
        <v>11</v>
      </c>
    </row>
    <row r="3" spans="1:2" x14ac:dyDescent="0.3">
      <c r="A3" t="s">
        <v>6</v>
      </c>
      <c r="B3" t="s">
        <v>11</v>
      </c>
    </row>
    <row r="4" spans="1:2" x14ac:dyDescent="0.3">
      <c r="A4" t="s">
        <v>7</v>
      </c>
      <c r="B4" t="s">
        <v>11</v>
      </c>
    </row>
    <row r="5" spans="1:2" x14ac:dyDescent="0.3">
      <c r="A5" t="s">
        <v>19</v>
      </c>
      <c r="B5" t="s">
        <v>12</v>
      </c>
    </row>
    <row r="6" spans="1:2" x14ac:dyDescent="0.3">
      <c r="A6" t="s">
        <v>17</v>
      </c>
      <c r="B6" t="s">
        <v>12</v>
      </c>
    </row>
    <row r="7" spans="1:2" x14ac:dyDescent="0.3">
      <c r="A7" t="s">
        <v>16</v>
      </c>
      <c r="B7" t="s">
        <v>12</v>
      </c>
    </row>
    <row r="8" spans="1:2" x14ac:dyDescent="0.3">
      <c r="A8" t="s">
        <v>18</v>
      </c>
      <c r="B8" t="s">
        <v>12</v>
      </c>
    </row>
    <row r="9" spans="1:2" x14ac:dyDescent="0.3">
      <c r="A9" t="s">
        <v>8</v>
      </c>
      <c r="B9" t="s">
        <v>12</v>
      </c>
    </row>
    <row r="10" spans="1:2" x14ac:dyDescent="0.3">
      <c r="A10" t="s">
        <v>20</v>
      </c>
      <c r="B10" t="s">
        <v>13</v>
      </c>
    </row>
    <row r="11" spans="1:2" x14ac:dyDescent="0.3">
      <c r="A11" t="s">
        <v>9</v>
      </c>
      <c r="B11" t="s">
        <v>13</v>
      </c>
    </row>
    <row r="12" spans="1:2" x14ac:dyDescent="0.3">
      <c r="A12" t="s">
        <v>21</v>
      </c>
      <c r="B12" t="s">
        <v>13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B46BAF-2F17-48B9-BD70-E87AC76C6011}">
  <dimension ref="A1:F10"/>
  <sheetViews>
    <sheetView zoomScaleNormal="100" workbookViewId="0">
      <selection activeCell="A2" sqref="A2:A8"/>
    </sheetView>
  </sheetViews>
  <sheetFormatPr defaultRowHeight="14.4" x14ac:dyDescent="0.3"/>
  <cols>
    <col min="1" max="1" width="11.6640625" bestFit="1" customWidth="1"/>
    <col min="2" max="2" width="10" bestFit="1" customWidth="1"/>
    <col min="3" max="3" width="11.6640625" bestFit="1" customWidth="1"/>
    <col min="6" max="6" width="19.44140625" bestFit="1" customWidth="1"/>
  </cols>
  <sheetData>
    <row r="1" spans="1:6" x14ac:dyDescent="0.3">
      <c r="A1" t="s">
        <v>3</v>
      </c>
      <c r="B1" t="s">
        <v>4</v>
      </c>
      <c r="C1" t="s">
        <v>14</v>
      </c>
      <c r="D1" t="s">
        <v>24</v>
      </c>
      <c r="E1" t="s">
        <v>25</v>
      </c>
      <c r="F1" t="s">
        <v>0</v>
      </c>
    </row>
    <row r="2" spans="1:6" x14ac:dyDescent="0.3">
      <c r="A2" t="s">
        <v>5</v>
      </c>
      <c r="B2">
        <v>42</v>
      </c>
      <c r="C2" s="8">
        <v>24.4</v>
      </c>
      <c r="D2">
        <f>ROUNDDOWN(RANK(C2,$C$2:$C$79,1),0)</f>
        <v>1</v>
      </c>
      <c r="E2">
        <f>101-D2</f>
        <v>100</v>
      </c>
      <c r="F2" t="str">
        <f>VLOOKUP(B2,Athlete!A:B,2,FALSE)</f>
        <v>E&amp;E</v>
      </c>
    </row>
    <row r="3" spans="1:6" x14ac:dyDescent="0.3">
      <c r="A3" t="s">
        <v>5</v>
      </c>
      <c r="B3">
        <v>231</v>
      </c>
      <c r="C3" s="8">
        <v>25.1</v>
      </c>
      <c r="D3">
        <f>ROUNDDOWN(RANK(C3,$C$2:$C$79,1),0)</f>
        <v>2</v>
      </c>
      <c r="E3">
        <f t="shared" ref="E3:E4" si="0">101-D3</f>
        <v>99</v>
      </c>
      <c r="F3" t="str">
        <f>VLOOKUP(B3,Athlete!A:B,2,FALSE)</f>
        <v>WAVAC</v>
      </c>
    </row>
    <row r="4" spans="1:6" x14ac:dyDescent="0.3">
      <c r="A4" t="s">
        <v>5</v>
      </c>
      <c r="B4">
        <v>3</v>
      </c>
      <c r="C4">
        <v>25.2</v>
      </c>
      <c r="D4">
        <f t="shared" ref="D4:D10" si="1">ROUNDDOWN(RANK(C4,$C$2:$C$79,1),0)</f>
        <v>3</v>
      </c>
      <c r="E4">
        <f t="shared" si="0"/>
        <v>98</v>
      </c>
      <c r="F4" t="str">
        <f>VLOOKUP(B4,Athlete!A:B,2,FALSE)</f>
        <v>CADAC</v>
      </c>
    </row>
    <row r="5" spans="1:6" x14ac:dyDescent="0.3">
      <c r="A5" t="s">
        <v>5</v>
      </c>
      <c r="B5">
        <v>1</v>
      </c>
      <c r="C5">
        <v>25.9</v>
      </c>
      <c r="D5">
        <f t="shared" si="1"/>
        <v>4</v>
      </c>
      <c r="E5">
        <f t="shared" ref="E5:E10" si="2">101-D5</f>
        <v>97</v>
      </c>
      <c r="F5" t="str">
        <f>VLOOKUP(B5,Athlete!A:B,2,FALSE)</f>
        <v>CADAC</v>
      </c>
    </row>
    <row r="6" spans="1:6" x14ac:dyDescent="0.3">
      <c r="A6" t="s">
        <v>5</v>
      </c>
      <c r="B6">
        <v>154</v>
      </c>
      <c r="C6">
        <v>27</v>
      </c>
      <c r="D6">
        <f t="shared" si="1"/>
        <v>6</v>
      </c>
      <c r="E6">
        <f t="shared" si="2"/>
        <v>95</v>
      </c>
      <c r="F6" t="str">
        <f>VLOOKUP(B6,Athlete!A:B,2,FALSE)</f>
        <v>IMPACT</v>
      </c>
    </row>
    <row r="7" spans="1:6" x14ac:dyDescent="0.3">
      <c r="A7" t="s">
        <v>5</v>
      </c>
      <c r="B7">
        <v>101</v>
      </c>
      <c r="C7">
        <v>27.3</v>
      </c>
      <c r="D7">
        <f t="shared" si="1"/>
        <v>7</v>
      </c>
      <c r="E7">
        <f t="shared" si="2"/>
        <v>94</v>
      </c>
      <c r="F7" t="str">
        <f>VLOOKUP(B7,Athlete!A:B,2,FALSE)</f>
        <v>HHH</v>
      </c>
    </row>
    <row r="8" spans="1:6" x14ac:dyDescent="0.3">
      <c r="A8" t="s">
        <v>5</v>
      </c>
      <c r="B8">
        <v>176</v>
      </c>
      <c r="C8">
        <v>26.5</v>
      </c>
      <c r="D8">
        <f t="shared" si="1"/>
        <v>5</v>
      </c>
      <c r="E8">
        <f t="shared" si="2"/>
        <v>96</v>
      </c>
      <c r="F8" t="str">
        <f>VLOOKUP(B8,Athlete!A:B,2,FALSE)</f>
        <v>Kingston &amp; Poly A</v>
      </c>
    </row>
    <row r="9" spans="1:6" x14ac:dyDescent="0.3">
      <c r="A9" t="s">
        <v>5</v>
      </c>
      <c r="B9">
        <v>2</v>
      </c>
      <c r="C9">
        <v>27.6</v>
      </c>
      <c r="D9">
        <f t="shared" si="1"/>
        <v>8</v>
      </c>
      <c r="E9">
        <f t="shared" si="2"/>
        <v>93</v>
      </c>
      <c r="F9" t="str">
        <f>VLOOKUP(B9,Athlete!A:B,2,FALSE)</f>
        <v>CADAC</v>
      </c>
    </row>
    <row r="10" spans="1:6" x14ac:dyDescent="0.3">
      <c r="A10" t="s">
        <v>5</v>
      </c>
      <c r="B10">
        <v>76</v>
      </c>
      <c r="C10">
        <v>28.5</v>
      </c>
      <c r="D10">
        <f t="shared" si="1"/>
        <v>9</v>
      </c>
      <c r="E10">
        <f t="shared" si="2"/>
        <v>92</v>
      </c>
      <c r="F10" t="str">
        <f>VLOOKUP(B10,Athlete!A:B,2,FALSE)</f>
        <v>GGAC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FE4802-EE71-4942-9327-2F618A22C368}">
  <dimension ref="A1:F10"/>
  <sheetViews>
    <sheetView zoomScaleNormal="100" workbookViewId="0">
      <selection activeCell="A2" sqref="A2:A8"/>
    </sheetView>
  </sheetViews>
  <sheetFormatPr defaultRowHeight="14.4" x14ac:dyDescent="0.3"/>
  <cols>
    <col min="1" max="1" width="11.6640625" bestFit="1" customWidth="1"/>
    <col min="2" max="2" width="10" bestFit="1" customWidth="1"/>
    <col min="3" max="3" width="11.6640625" bestFit="1" customWidth="1"/>
    <col min="6" max="6" width="19.44140625" bestFit="1" customWidth="1"/>
  </cols>
  <sheetData>
    <row r="1" spans="1:6" x14ac:dyDescent="0.3">
      <c r="A1" t="s">
        <v>3</v>
      </c>
      <c r="B1" t="s">
        <v>4</v>
      </c>
      <c r="C1" t="s">
        <v>14</v>
      </c>
      <c r="D1" t="s">
        <v>24</v>
      </c>
      <c r="E1" t="s">
        <v>25</v>
      </c>
      <c r="F1" t="s">
        <v>0</v>
      </c>
    </row>
    <row r="2" spans="1:6" x14ac:dyDescent="0.3">
      <c r="A2" t="s">
        <v>6</v>
      </c>
      <c r="B2">
        <v>75</v>
      </c>
      <c r="C2" s="8">
        <v>52.1</v>
      </c>
      <c r="D2">
        <f>ROUNDDOWN(RANK(C2,$C$2:$C$84,1),0)</f>
        <v>1</v>
      </c>
      <c r="E2">
        <f t="shared" ref="E2:E3" si="0">101-D2</f>
        <v>100</v>
      </c>
      <c r="F2" t="str">
        <f>VLOOKUP(B2,Athlete!A:B,2,FALSE)</f>
        <v>GGAC</v>
      </c>
    </row>
    <row r="3" spans="1:6" x14ac:dyDescent="0.3">
      <c r="A3" t="s">
        <v>6</v>
      </c>
      <c r="B3">
        <v>41</v>
      </c>
      <c r="C3" s="8">
        <v>52.8</v>
      </c>
      <c r="D3">
        <f>ROUNDDOWN(RANK(C3,$C$2:$C$84,1),0)</f>
        <v>2</v>
      </c>
      <c r="E3">
        <f t="shared" si="0"/>
        <v>99</v>
      </c>
      <c r="F3" t="str">
        <f>VLOOKUP(B3,Athlete!A:B,2,FALSE)</f>
        <v>E&amp;E</v>
      </c>
    </row>
    <row r="4" spans="1:6" x14ac:dyDescent="0.3">
      <c r="A4" t="s">
        <v>6</v>
      </c>
      <c r="B4">
        <v>5</v>
      </c>
      <c r="C4">
        <v>60.3</v>
      </c>
      <c r="D4">
        <f t="shared" ref="D4:D10" si="1">ROUNDDOWN(RANK(C4,$C$2:$C$84,1),0)</f>
        <v>9</v>
      </c>
      <c r="E4">
        <f t="shared" ref="E4:E10" si="2">101-D4</f>
        <v>92</v>
      </c>
      <c r="F4" t="str">
        <f>VLOOKUP(B4,Athlete!A:B,2,FALSE)</f>
        <v>CADAC</v>
      </c>
    </row>
    <row r="5" spans="1:6" x14ac:dyDescent="0.3">
      <c r="A5" t="s">
        <v>6</v>
      </c>
      <c r="B5">
        <v>77</v>
      </c>
      <c r="C5">
        <v>54</v>
      </c>
      <c r="D5">
        <f t="shared" si="1"/>
        <v>3</v>
      </c>
      <c r="E5">
        <f t="shared" si="2"/>
        <v>98</v>
      </c>
      <c r="F5" t="str">
        <f>VLOOKUP(B5,Athlete!A:B,2,FALSE)</f>
        <v>GGAC</v>
      </c>
    </row>
    <row r="6" spans="1:6" x14ac:dyDescent="0.3">
      <c r="A6" t="s">
        <v>6</v>
      </c>
      <c r="B6">
        <v>153</v>
      </c>
      <c r="C6">
        <v>55.4</v>
      </c>
      <c r="D6">
        <f t="shared" si="1"/>
        <v>4</v>
      </c>
      <c r="E6">
        <f t="shared" si="2"/>
        <v>97</v>
      </c>
      <c r="F6" t="str">
        <f>VLOOKUP(B6,Athlete!A:B,2,FALSE)</f>
        <v>IMPACT</v>
      </c>
    </row>
    <row r="7" spans="1:6" x14ac:dyDescent="0.3">
      <c r="A7" t="s">
        <v>6</v>
      </c>
      <c r="B7">
        <v>6</v>
      </c>
      <c r="C7">
        <v>58.4</v>
      </c>
      <c r="D7">
        <f t="shared" si="1"/>
        <v>8</v>
      </c>
      <c r="E7">
        <f t="shared" si="2"/>
        <v>93</v>
      </c>
      <c r="F7" t="str">
        <f>VLOOKUP(B7,Athlete!A:B,2,FALSE)</f>
        <v>CADAC</v>
      </c>
    </row>
    <row r="8" spans="1:6" x14ac:dyDescent="0.3">
      <c r="A8" t="s">
        <v>6</v>
      </c>
      <c r="B8">
        <v>100</v>
      </c>
      <c r="C8">
        <v>56.6</v>
      </c>
      <c r="D8">
        <f t="shared" si="1"/>
        <v>5</v>
      </c>
      <c r="E8">
        <f t="shared" si="2"/>
        <v>96</v>
      </c>
      <c r="F8" t="str">
        <f>VLOOKUP(B8,Athlete!A:B,2,FALSE)</f>
        <v>HHH</v>
      </c>
    </row>
    <row r="9" spans="1:6" x14ac:dyDescent="0.3">
      <c r="A9" t="s">
        <v>6</v>
      </c>
      <c r="B9">
        <v>175</v>
      </c>
      <c r="C9">
        <v>57.2</v>
      </c>
      <c r="D9">
        <f t="shared" si="1"/>
        <v>6</v>
      </c>
      <c r="E9">
        <f t="shared" si="2"/>
        <v>95</v>
      </c>
      <c r="F9" t="str">
        <f>VLOOKUP(B9,Athlete!A:B,2,FALSE)</f>
        <v>Kingston &amp; Poly A</v>
      </c>
    </row>
    <row r="10" spans="1:6" x14ac:dyDescent="0.3">
      <c r="A10" t="s">
        <v>6</v>
      </c>
      <c r="B10">
        <v>4</v>
      </c>
      <c r="C10">
        <v>57.6</v>
      </c>
      <c r="D10">
        <f t="shared" si="1"/>
        <v>7</v>
      </c>
      <c r="E10">
        <f t="shared" si="2"/>
        <v>94</v>
      </c>
      <c r="F10" t="str">
        <f>VLOOKUP(B10,Athlete!A:B,2,FALSE)</f>
        <v>CADAC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03B7D6-7C96-4A8B-90CE-F0CC71D7DCD6}">
  <dimension ref="A1:F3"/>
  <sheetViews>
    <sheetView zoomScaleNormal="100" workbookViewId="0">
      <selection activeCell="A2" sqref="A2:A8"/>
    </sheetView>
  </sheetViews>
  <sheetFormatPr defaultRowHeight="14.4" x14ac:dyDescent="0.3"/>
  <cols>
    <col min="1" max="1" width="11.6640625" bestFit="1" customWidth="1"/>
    <col min="2" max="2" width="10" bestFit="1" customWidth="1"/>
    <col min="3" max="3" width="11.6640625" bestFit="1" customWidth="1"/>
    <col min="6" max="6" width="21.33203125" bestFit="1" customWidth="1"/>
  </cols>
  <sheetData>
    <row r="1" spans="1:6" x14ac:dyDescent="0.3">
      <c r="A1" t="s">
        <v>3</v>
      </c>
      <c r="B1" t="s">
        <v>4</v>
      </c>
      <c r="C1" t="s">
        <v>14</v>
      </c>
      <c r="D1" t="s">
        <v>24</v>
      </c>
      <c r="E1" t="s">
        <v>25</v>
      </c>
      <c r="F1" t="s">
        <v>0</v>
      </c>
    </row>
    <row r="2" spans="1:6" x14ac:dyDescent="0.3">
      <c r="A2" t="s">
        <v>7</v>
      </c>
      <c r="D2" t="e">
        <f>ROUNDDOWN(RANK(C2,$C$2:$C$87,1),0)</f>
        <v>#N/A</v>
      </c>
      <c r="E2" t="e">
        <f t="shared" ref="E2:E3" si="0">101-D2</f>
        <v>#N/A</v>
      </c>
      <c r="F2" t="e">
        <f>VLOOKUP(B2,Athlete!A:B,2,FALSE)</f>
        <v>#N/A</v>
      </c>
    </row>
    <row r="3" spans="1:6" x14ac:dyDescent="0.3">
      <c r="A3" t="s">
        <v>7</v>
      </c>
      <c r="D3" t="e">
        <f>ROUNDDOWN(RANK(C3,$C$2:$C$87,1),0)</f>
        <v>#N/A</v>
      </c>
      <c r="E3" t="e">
        <f t="shared" si="0"/>
        <v>#N/A</v>
      </c>
      <c r="F3" t="e">
        <f>VLOOKUP(B3,Athlete!A:B,2,FALSE)</f>
        <v>#N/A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F9E04D-A540-41C6-B8E4-6CAAE292515E}">
  <dimension ref="A1:F8"/>
  <sheetViews>
    <sheetView workbookViewId="0">
      <selection activeCell="A2" sqref="A2:A8"/>
    </sheetView>
  </sheetViews>
  <sheetFormatPr defaultRowHeight="14.4" x14ac:dyDescent="0.3"/>
  <cols>
    <col min="1" max="1" width="11.6640625" bestFit="1" customWidth="1"/>
    <col min="2" max="2" width="10" bestFit="1" customWidth="1"/>
    <col min="3" max="3" width="13.5546875" bestFit="1" customWidth="1"/>
    <col min="4" max="4" width="10.6640625" bestFit="1" customWidth="1"/>
    <col min="6" max="6" width="19.44140625" bestFit="1" customWidth="1"/>
  </cols>
  <sheetData>
    <row r="1" spans="1:6" x14ac:dyDescent="0.3">
      <c r="A1" t="s">
        <v>3</v>
      </c>
      <c r="B1" t="s">
        <v>4</v>
      </c>
      <c r="C1" t="s">
        <v>15</v>
      </c>
      <c r="D1" t="s">
        <v>24</v>
      </c>
      <c r="E1" t="s">
        <v>25</v>
      </c>
      <c r="F1" t="s">
        <v>0</v>
      </c>
    </row>
    <row r="2" spans="1:6" x14ac:dyDescent="0.3">
      <c r="A2" t="s">
        <v>17</v>
      </c>
      <c r="B2">
        <v>1</v>
      </c>
      <c r="C2">
        <v>6.8</v>
      </c>
      <c r="D2">
        <f>ROUNDDOWN(_xlfn.RANK.AVG(C2,$C$2:$C$100,0),0)</f>
        <v>2</v>
      </c>
      <c r="E2">
        <f>101-D2</f>
        <v>99</v>
      </c>
      <c r="F2" t="str">
        <f>VLOOKUP(B2,Athlete!A:B,2,FALSE)</f>
        <v>CADAC</v>
      </c>
    </row>
    <row r="3" spans="1:6" x14ac:dyDescent="0.3">
      <c r="A3" t="s">
        <v>17</v>
      </c>
      <c r="B3">
        <v>3</v>
      </c>
      <c r="C3">
        <v>6.88</v>
      </c>
      <c r="D3">
        <f>ROUNDDOWN(_xlfn.RANK.AVG(C3,$C$2:$C$100,0),0)</f>
        <v>1</v>
      </c>
      <c r="E3">
        <f t="shared" ref="E3:E4" si="0">101-D3</f>
        <v>100</v>
      </c>
      <c r="F3" t="str">
        <f>VLOOKUP(B3,Athlete!A:B,2,FALSE)</f>
        <v>CADAC</v>
      </c>
    </row>
    <row r="4" spans="1:6" x14ac:dyDescent="0.3">
      <c r="A4" t="s">
        <v>17</v>
      </c>
      <c r="B4">
        <v>4</v>
      </c>
      <c r="C4">
        <v>4.93</v>
      </c>
      <c r="D4">
        <f t="shared" ref="D4:D8" si="1">ROUNDDOWN(_xlfn.RANK.AVG(C4,$C$2:$C$100,0),0)</f>
        <v>7</v>
      </c>
      <c r="E4">
        <f t="shared" si="0"/>
        <v>94</v>
      </c>
      <c r="F4" t="str">
        <f>VLOOKUP(B4,Athlete!A:B,2,FALSE)</f>
        <v>CADAC</v>
      </c>
    </row>
    <row r="5" spans="1:6" x14ac:dyDescent="0.3">
      <c r="A5" t="s">
        <v>17</v>
      </c>
      <c r="B5">
        <v>175</v>
      </c>
      <c r="C5">
        <v>6.25</v>
      </c>
      <c r="D5">
        <f t="shared" si="1"/>
        <v>5</v>
      </c>
      <c r="E5">
        <f t="shared" ref="E5:E8" si="2">101-D5</f>
        <v>96</v>
      </c>
      <c r="F5" t="str">
        <f>VLOOKUP(B5,Athlete!A:B,2,FALSE)</f>
        <v>Kingston &amp; Poly A</v>
      </c>
    </row>
    <row r="6" spans="1:6" x14ac:dyDescent="0.3">
      <c r="A6" t="s">
        <v>17</v>
      </c>
      <c r="B6">
        <v>231</v>
      </c>
      <c r="C6">
        <v>5.69</v>
      </c>
      <c r="D6">
        <f t="shared" si="1"/>
        <v>6</v>
      </c>
      <c r="E6">
        <f t="shared" si="2"/>
        <v>95</v>
      </c>
      <c r="F6" t="str">
        <f>VLOOKUP(B6,Athlete!A:B,2,FALSE)</f>
        <v>WAVAC</v>
      </c>
    </row>
    <row r="7" spans="1:6" x14ac:dyDescent="0.3">
      <c r="A7" t="s">
        <v>17</v>
      </c>
      <c r="B7">
        <v>77</v>
      </c>
      <c r="C7">
        <v>6.69</v>
      </c>
      <c r="D7">
        <f t="shared" si="1"/>
        <v>3</v>
      </c>
      <c r="E7">
        <f t="shared" si="2"/>
        <v>98</v>
      </c>
      <c r="F7" t="str">
        <f>VLOOKUP(B7,Athlete!A:B,2,FALSE)</f>
        <v>GGAC</v>
      </c>
    </row>
    <row r="8" spans="1:6" x14ac:dyDescent="0.3">
      <c r="A8" t="s">
        <v>17</v>
      </c>
      <c r="B8">
        <v>153</v>
      </c>
      <c r="C8">
        <v>6.55</v>
      </c>
      <c r="D8">
        <f t="shared" si="1"/>
        <v>4</v>
      </c>
      <c r="E8">
        <f t="shared" si="2"/>
        <v>97</v>
      </c>
      <c r="F8" t="str">
        <f>VLOOKUP(B8,Athlete!A:B,2,FALSE)</f>
        <v>IMPACT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970C15-16A0-4200-972B-0718E20AA630}">
  <dimension ref="A1:F9"/>
  <sheetViews>
    <sheetView workbookViewId="0">
      <selection activeCell="A2" sqref="A2:A8"/>
    </sheetView>
  </sheetViews>
  <sheetFormatPr defaultRowHeight="14.4" x14ac:dyDescent="0.3"/>
  <cols>
    <col min="1" max="1" width="11.6640625" bestFit="1" customWidth="1"/>
    <col min="2" max="2" width="10" bestFit="1" customWidth="1"/>
    <col min="3" max="3" width="13.5546875" bestFit="1" customWidth="1"/>
    <col min="4" max="4" width="10.6640625" bestFit="1" customWidth="1"/>
    <col min="6" max="6" width="21.77734375" bestFit="1" customWidth="1"/>
  </cols>
  <sheetData>
    <row r="1" spans="1:6" x14ac:dyDescent="0.3">
      <c r="A1" t="s">
        <v>3</v>
      </c>
      <c r="B1" t="s">
        <v>4</v>
      </c>
      <c r="C1" t="s">
        <v>15</v>
      </c>
      <c r="D1" t="s">
        <v>24</v>
      </c>
      <c r="E1" t="s">
        <v>25</v>
      </c>
      <c r="F1" t="s">
        <v>0</v>
      </c>
    </row>
    <row r="2" spans="1:6" x14ac:dyDescent="0.3">
      <c r="A2" t="s">
        <v>18</v>
      </c>
      <c r="B2">
        <v>41</v>
      </c>
      <c r="C2">
        <v>70</v>
      </c>
      <c r="D2">
        <f>ROUNDDOWN(_xlfn.RANK.AVG(C2,$C$2:$C$100,0),0)</f>
        <v>7</v>
      </c>
      <c r="E2">
        <f>101-D2</f>
        <v>94</v>
      </c>
      <c r="F2" t="str">
        <f>VLOOKUP(B2,Athlete!A:B,2,FALSE)</f>
        <v>E&amp;E</v>
      </c>
    </row>
    <row r="3" spans="1:6" x14ac:dyDescent="0.3">
      <c r="A3" t="s">
        <v>18</v>
      </c>
      <c r="B3">
        <v>176</v>
      </c>
      <c r="C3">
        <v>72</v>
      </c>
      <c r="D3">
        <f>ROUNDDOWN(_xlfn.RANK.AVG(C3,$C$2:$C$100,0),0)</f>
        <v>6</v>
      </c>
      <c r="E3">
        <f t="shared" ref="E3:E4" si="0">101-D3</f>
        <v>95</v>
      </c>
      <c r="F3" t="str">
        <f>VLOOKUP(B3,Athlete!A:B,2,FALSE)</f>
        <v>Kingston &amp; Poly A</v>
      </c>
    </row>
    <row r="4" spans="1:6" x14ac:dyDescent="0.3">
      <c r="A4" t="s">
        <v>18</v>
      </c>
      <c r="B4">
        <v>5</v>
      </c>
      <c r="C4">
        <v>79</v>
      </c>
      <c r="D4">
        <f t="shared" ref="D4:D9" si="1">ROUNDDOWN(_xlfn.RANK.AVG(C4,$C$2:$C$100,0),0)</f>
        <v>3</v>
      </c>
      <c r="E4">
        <f t="shared" si="0"/>
        <v>98</v>
      </c>
      <c r="F4" t="str">
        <f>VLOOKUP(B4,Athlete!A:B,2,FALSE)</f>
        <v>CADAC</v>
      </c>
    </row>
    <row r="5" spans="1:6" x14ac:dyDescent="0.3">
      <c r="A5" t="s">
        <v>18</v>
      </c>
      <c r="B5">
        <v>153</v>
      </c>
      <c r="C5">
        <v>98</v>
      </c>
      <c r="D5">
        <f t="shared" si="1"/>
        <v>1</v>
      </c>
      <c r="E5">
        <f t="shared" ref="E5:E9" si="2">101-D5</f>
        <v>100</v>
      </c>
      <c r="F5" t="str">
        <f>VLOOKUP(B5,Athlete!A:B,2,FALSE)</f>
        <v>IMPACT</v>
      </c>
    </row>
    <row r="6" spans="1:6" x14ac:dyDescent="0.3">
      <c r="A6" t="s">
        <v>18</v>
      </c>
      <c r="B6">
        <v>101</v>
      </c>
      <c r="C6">
        <v>66</v>
      </c>
      <c r="D6">
        <f t="shared" si="1"/>
        <v>8</v>
      </c>
      <c r="E6">
        <f t="shared" si="2"/>
        <v>93</v>
      </c>
      <c r="F6" t="str">
        <f>VLOOKUP(B6,Athlete!A:B,2,FALSE)</f>
        <v>HHH</v>
      </c>
    </row>
    <row r="7" spans="1:6" x14ac:dyDescent="0.3">
      <c r="A7" t="s">
        <v>18</v>
      </c>
      <c r="B7">
        <v>100</v>
      </c>
      <c r="C7">
        <v>78</v>
      </c>
      <c r="D7">
        <f t="shared" si="1"/>
        <v>4</v>
      </c>
      <c r="E7">
        <f t="shared" si="2"/>
        <v>97</v>
      </c>
      <c r="F7" t="str">
        <f>VLOOKUP(B7,Athlete!A:B,2,FALSE)</f>
        <v>HHH</v>
      </c>
    </row>
    <row r="8" spans="1:6" x14ac:dyDescent="0.3">
      <c r="A8" t="s">
        <v>18</v>
      </c>
      <c r="B8">
        <v>1</v>
      </c>
      <c r="C8">
        <v>86</v>
      </c>
      <c r="D8">
        <f t="shared" si="1"/>
        <v>2</v>
      </c>
      <c r="E8">
        <f t="shared" si="2"/>
        <v>99</v>
      </c>
      <c r="F8" t="str">
        <f>VLOOKUP(B8,Athlete!A:B,2,FALSE)</f>
        <v>CADAC</v>
      </c>
    </row>
    <row r="9" spans="1:6" x14ac:dyDescent="0.3">
      <c r="A9" t="s">
        <v>18</v>
      </c>
      <c r="B9">
        <v>3</v>
      </c>
      <c r="C9">
        <v>74</v>
      </c>
      <c r="D9">
        <f t="shared" si="1"/>
        <v>5</v>
      </c>
      <c r="E9">
        <f t="shared" si="2"/>
        <v>96</v>
      </c>
      <c r="F9" t="str">
        <f>VLOOKUP(B9,Athlete!A:B,2,FALSE)</f>
        <v>CADAC</v>
      </c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B1476F-21D9-42A2-A6AD-2A074F26711A}">
  <dimension ref="A1:F13"/>
  <sheetViews>
    <sheetView workbookViewId="0">
      <selection activeCell="A2" sqref="A2:A8"/>
    </sheetView>
  </sheetViews>
  <sheetFormatPr defaultRowHeight="14.4" x14ac:dyDescent="0.3"/>
  <cols>
    <col min="1" max="1" width="11.6640625" bestFit="1" customWidth="1"/>
    <col min="2" max="2" width="10" bestFit="1" customWidth="1"/>
    <col min="3" max="3" width="13.5546875" bestFit="1" customWidth="1"/>
    <col min="4" max="4" width="10.6640625" bestFit="1" customWidth="1"/>
    <col min="6" max="6" width="19.44140625" bestFit="1" customWidth="1"/>
  </cols>
  <sheetData>
    <row r="1" spans="1:6" x14ac:dyDescent="0.3">
      <c r="A1" t="s">
        <v>3</v>
      </c>
      <c r="B1" t="s">
        <v>4</v>
      </c>
      <c r="C1" t="s">
        <v>15</v>
      </c>
      <c r="D1" t="s">
        <v>24</v>
      </c>
      <c r="E1" t="s">
        <v>25</v>
      </c>
      <c r="F1" t="s">
        <v>0</v>
      </c>
    </row>
    <row r="2" spans="1:6" x14ac:dyDescent="0.3">
      <c r="A2" t="s">
        <v>19</v>
      </c>
      <c r="B2">
        <v>75</v>
      </c>
      <c r="C2">
        <v>2.16</v>
      </c>
      <c r="D2">
        <f>ROUNDDOWN(_xlfn.RANK.AVG(C2,$C$2:$C$82,0),0)</f>
        <v>7</v>
      </c>
      <c r="E2">
        <f t="shared" ref="E2:E3" si="0">101-D2</f>
        <v>94</v>
      </c>
      <c r="F2" t="str">
        <f>VLOOKUP(B2,Athlete!A:B,2,FALSE)</f>
        <v>GGAC</v>
      </c>
    </row>
    <row r="3" spans="1:6" x14ac:dyDescent="0.3">
      <c r="A3" t="s">
        <v>19</v>
      </c>
      <c r="B3">
        <v>76</v>
      </c>
      <c r="C3">
        <v>1.77</v>
      </c>
      <c r="D3">
        <f>ROUNDDOWN(_xlfn.RANK.AVG(C3,$C$2:$C$82,0),0)</f>
        <v>10</v>
      </c>
      <c r="E3">
        <f t="shared" si="0"/>
        <v>91</v>
      </c>
      <c r="F3" t="str">
        <f>VLOOKUP(B3,Athlete!A:B,2,FALSE)</f>
        <v>GGAC</v>
      </c>
    </row>
    <row r="4" spans="1:6" x14ac:dyDescent="0.3">
      <c r="A4" t="s">
        <v>19</v>
      </c>
      <c r="B4">
        <v>6</v>
      </c>
      <c r="C4">
        <v>2.0299999999999998</v>
      </c>
      <c r="D4">
        <f t="shared" ref="D4:D13" si="1">ROUNDDOWN(_xlfn.RANK.AVG(C4,$C$2:$C$82,0),0)</f>
        <v>8</v>
      </c>
      <c r="E4">
        <f t="shared" ref="E4:E13" si="2">101-D4</f>
        <v>93</v>
      </c>
      <c r="F4" t="str">
        <f>VLOOKUP(B4,Athlete!A:B,2,FALSE)</f>
        <v>CADAC</v>
      </c>
    </row>
    <row r="5" spans="1:6" x14ac:dyDescent="0.3">
      <c r="A5" t="s">
        <v>19</v>
      </c>
      <c r="B5">
        <v>5</v>
      </c>
      <c r="C5">
        <v>1.74</v>
      </c>
      <c r="D5">
        <f t="shared" si="1"/>
        <v>11</v>
      </c>
      <c r="E5">
        <f t="shared" si="2"/>
        <v>90</v>
      </c>
      <c r="F5" t="str">
        <f>VLOOKUP(B5,Athlete!A:B,2,FALSE)</f>
        <v>CADAC</v>
      </c>
    </row>
    <row r="6" spans="1:6" x14ac:dyDescent="0.3">
      <c r="A6" t="s">
        <v>19</v>
      </c>
      <c r="B6">
        <v>2</v>
      </c>
      <c r="C6">
        <v>1.73</v>
      </c>
      <c r="D6">
        <f t="shared" si="1"/>
        <v>12</v>
      </c>
      <c r="E6">
        <f t="shared" si="2"/>
        <v>89</v>
      </c>
      <c r="F6" t="str">
        <f>VLOOKUP(B6,Athlete!A:B,2,FALSE)</f>
        <v>CADAC</v>
      </c>
    </row>
    <row r="7" spans="1:6" x14ac:dyDescent="0.3">
      <c r="A7" t="s">
        <v>19</v>
      </c>
      <c r="B7">
        <v>100</v>
      </c>
      <c r="C7">
        <v>2.2599999999999998</v>
      </c>
      <c r="D7">
        <f t="shared" si="1"/>
        <v>1</v>
      </c>
      <c r="E7">
        <f t="shared" si="2"/>
        <v>100</v>
      </c>
      <c r="F7" t="str">
        <f>VLOOKUP(B7,Athlete!A:B,2,FALSE)</f>
        <v>HHH</v>
      </c>
    </row>
    <row r="8" spans="1:6" x14ac:dyDescent="0.3">
      <c r="A8" t="s">
        <v>19</v>
      </c>
      <c r="B8">
        <v>176</v>
      </c>
      <c r="C8">
        <v>2.2200000000000002</v>
      </c>
      <c r="D8">
        <f t="shared" si="1"/>
        <v>6</v>
      </c>
      <c r="E8">
        <f t="shared" si="2"/>
        <v>95</v>
      </c>
      <c r="F8" t="str">
        <f>VLOOKUP(B8,Athlete!A:B,2,FALSE)</f>
        <v>Kingston &amp; Poly A</v>
      </c>
    </row>
    <row r="9" spans="1:6" x14ac:dyDescent="0.3">
      <c r="A9" t="s">
        <v>19</v>
      </c>
      <c r="B9">
        <v>175</v>
      </c>
      <c r="C9">
        <v>2.25</v>
      </c>
      <c r="D9">
        <f t="shared" si="1"/>
        <v>4</v>
      </c>
      <c r="E9">
        <f t="shared" si="2"/>
        <v>97</v>
      </c>
      <c r="F9" t="str">
        <f>VLOOKUP(B9,Athlete!A:B,2,FALSE)</f>
        <v>Kingston &amp; Poly A</v>
      </c>
    </row>
    <row r="10" spans="1:6" x14ac:dyDescent="0.3">
      <c r="A10" t="s">
        <v>19</v>
      </c>
      <c r="B10">
        <v>154</v>
      </c>
      <c r="C10">
        <v>2.2599999999999998</v>
      </c>
      <c r="D10">
        <f t="shared" si="1"/>
        <v>1</v>
      </c>
      <c r="E10">
        <f t="shared" si="2"/>
        <v>100</v>
      </c>
      <c r="F10" t="str">
        <f>VLOOKUP(B10,Athlete!A:B,2,FALSE)</f>
        <v>IMPACT</v>
      </c>
    </row>
    <row r="11" spans="1:6" x14ac:dyDescent="0.3">
      <c r="A11" t="s">
        <v>19</v>
      </c>
      <c r="B11">
        <v>41</v>
      </c>
      <c r="C11">
        <v>2.25</v>
      </c>
      <c r="D11">
        <f t="shared" si="1"/>
        <v>4</v>
      </c>
      <c r="E11">
        <f t="shared" si="2"/>
        <v>97</v>
      </c>
      <c r="F11" t="str">
        <f>VLOOKUP(B11,Athlete!A:B,2,FALSE)</f>
        <v>E&amp;E</v>
      </c>
    </row>
    <row r="12" spans="1:6" x14ac:dyDescent="0.3">
      <c r="A12" t="s">
        <v>19</v>
      </c>
      <c r="B12">
        <v>42</v>
      </c>
      <c r="C12">
        <v>2.25</v>
      </c>
      <c r="D12">
        <f t="shared" si="1"/>
        <v>4</v>
      </c>
      <c r="E12">
        <f t="shared" si="2"/>
        <v>97</v>
      </c>
      <c r="F12" t="str">
        <f>VLOOKUP(B12,Athlete!A:B,2,FALSE)</f>
        <v>E&amp;E</v>
      </c>
    </row>
    <row r="13" spans="1:6" x14ac:dyDescent="0.3">
      <c r="A13" t="s">
        <v>19</v>
      </c>
      <c r="B13">
        <v>101</v>
      </c>
      <c r="C13">
        <v>2.02</v>
      </c>
      <c r="D13">
        <f t="shared" si="1"/>
        <v>9</v>
      </c>
      <c r="E13">
        <f t="shared" si="2"/>
        <v>92</v>
      </c>
      <c r="F13" t="str">
        <f>VLOOKUP(B13,Athlete!A:B,2,FALSE)</f>
        <v>HHH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18</vt:i4>
      </vt:variant>
    </vt:vector>
  </HeadingPairs>
  <TitlesOfParts>
    <vt:vector size="18" baseType="lpstr">
      <vt:lpstr>Club</vt:lpstr>
      <vt:lpstr>Athlete</vt:lpstr>
      <vt:lpstr>Event</vt:lpstr>
      <vt:lpstr>2LAP</vt:lpstr>
      <vt:lpstr>4LAP</vt:lpstr>
      <vt:lpstr>6LAP</vt:lpstr>
      <vt:lpstr>TJ</vt:lpstr>
      <vt:lpstr>SB</vt:lpstr>
      <vt:lpstr>LJ</vt:lpstr>
      <vt:lpstr>SHOT</vt:lpstr>
      <vt:lpstr>VJ</vt:lpstr>
      <vt:lpstr>PAAR</vt:lpstr>
      <vt:lpstr>4X2LAP</vt:lpstr>
      <vt:lpstr>OBSTACLE</vt:lpstr>
      <vt:lpstr>Club Results</vt:lpstr>
      <vt:lpstr>Athlete Scores</vt:lpstr>
      <vt:lpstr>Athlete Results</vt:lpstr>
      <vt:lpstr>Fees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Andrews</dc:creator>
  <cp:lastModifiedBy>Paul Andrews</cp:lastModifiedBy>
  <cp:lastPrinted>2020-04-21T14:04:46Z</cp:lastPrinted>
  <dcterms:created xsi:type="dcterms:W3CDTF">2020-02-01T13:13:33Z</dcterms:created>
  <dcterms:modified xsi:type="dcterms:W3CDTF">2025-10-26T16:47:59Z</dcterms:modified>
</cp:coreProperties>
</file>